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44" windowWidth="15300" windowHeight="5040" activeTab="0"/>
  </bookViews>
  <sheets>
    <sheet name="letalski_poleti" sheetId="1" r:id="rId1"/>
    <sheet name="mala_pekarna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<sst xmlns="http://schemas.openxmlformats.org/spreadsheetml/2006/main" count="99" uniqueCount="71">
  <si>
    <t>Predloga:</t>
  </si>
  <si>
    <t xml:space="preserve"> Cena na km:4,20 € Cena na kg nad brezp. težo:5,00 € Brezplačna prtljaga:30 kg</t>
  </si>
  <si>
    <t>PotnikKoličina prtljage v kgKoliko mora doplačati za prtljago?</t>
  </si>
  <si>
    <t>Datum odhodaŠtevilo dni do odhodaSkupni stroški potnika</t>
  </si>
  <si>
    <t>taksadolžina letacena letaTomaž336,00 € 1600 km</t>
  </si>
  <si>
    <t>6.720,00 € 35 kg25,00 € 3. 5. 201349 dni7.081,00 €</t>
  </si>
  <si>
    <t>Branko102,90 € 490 km2.058,00 € 32 kg10,00 € 20. 6. 201397</t>
  </si>
  <si>
    <t>dni2.170,90 € Grega61,95 € 295 km1.239,00 € 29 kg- € 19. 4. 201335</t>
  </si>
  <si>
    <t>dni1.300,95 € Cena vozovniceLETALSKI POLETI</t>
  </si>
  <si>
    <t>Cena na km:</t>
  </si>
  <si>
    <t>Cena na kg nad brezp. Težo:</t>
  </si>
  <si>
    <t xml:space="preserve">Brezplačna prtljaga: </t>
  </si>
  <si>
    <t>Tomaž</t>
  </si>
  <si>
    <t>Branko</t>
  </si>
  <si>
    <t>Grega</t>
  </si>
  <si>
    <t>Potnik</t>
  </si>
  <si>
    <t>taksa</t>
  </si>
  <si>
    <t>cena vozovnice</t>
  </si>
  <si>
    <t>dolžina</t>
  </si>
  <si>
    <t>leta</t>
  </si>
  <si>
    <t>cena leta</t>
  </si>
  <si>
    <t>v kg</t>
  </si>
  <si>
    <t>prtljage</t>
  </si>
  <si>
    <t>Količina</t>
  </si>
  <si>
    <t>Koliko mra</t>
  </si>
  <si>
    <t>doplačati za</t>
  </si>
  <si>
    <t>prtljago?</t>
  </si>
  <si>
    <t>Datum</t>
  </si>
  <si>
    <t>odhoda</t>
  </si>
  <si>
    <t>Število</t>
  </si>
  <si>
    <t>Skupni stroški</t>
  </si>
  <si>
    <t>dni do</t>
  </si>
  <si>
    <t>KruhPrepečenecKrofiŽemljeSkupajDeležIzmena A1.340,00 960,43 2.390,60 1.890,00 6.581,03 38%Izmena B2.950,43 1.000,00 1.890,66 2.070,89 7.911,98 46%Izmena C970,89 230,00 560,33 940,00 2.701,22 16%Skupaj5.261,32 2.190,43 4.841,59 4.900,89 17.194,23 Povprečje1.753,77 730,14 1.613,86 1.633,63 5.731,41 Največ2.950,43 1.000,00 2.390,60 2.070,89 7.911,98 Najmanj970,89 230,00 560,33 940,00 2.701,22 Delež31%13%28%29%Pekarna Štručka</t>
  </si>
  <si>
    <t>Pekarna Štručka</t>
  </si>
  <si>
    <t>Kruh</t>
  </si>
  <si>
    <t>Prepečenec</t>
  </si>
  <si>
    <t>Krofi</t>
  </si>
  <si>
    <t>Žemlje</t>
  </si>
  <si>
    <t>Skupaj</t>
  </si>
  <si>
    <t>Delež</t>
  </si>
  <si>
    <t>Izmena A</t>
  </si>
  <si>
    <t>1.340,00</t>
  </si>
  <si>
    <t>960,43</t>
  </si>
  <si>
    <t>2.390,60</t>
  </si>
  <si>
    <t>1.890,00</t>
  </si>
  <si>
    <t>6.581,03</t>
  </si>
  <si>
    <t>Izmena B</t>
  </si>
  <si>
    <t>2.950,43</t>
  </si>
  <si>
    <t>1.000,00</t>
  </si>
  <si>
    <t>1.890,66</t>
  </si>
  <si>
    <t>2.070,89</t>
  </si>
  <si>
    <t>7.911,98</t>
  </si>
  <si>
    <t>Izmena C</t>
  </si>
  <si>
    <t>970,89</t>
  </si>
  <si>
    <t>230,00</t>
  </si>
  <si>
    <t>560,33</t>
  </si>
  <si>
    <t>940,00</t>
  </si>
  <si>
    <t>2.701,22</t>
  </si>
  <si>
    <t>5.261,32</t>
  </si>
  <si>
    <t>2.190,43</t>
  </si>
  <si>
    <t>4.841,59</t>
  </si>
  <si>
    <t>4.900,89</t>
  </si>
  <si>
    <t>17.194,23</t>
  </si>
  <si>
    <t>Povprečje</t>
  </si>
  <si>
    <t>1.753,77</t>
  </si>
  <si>
    <t>730,14</t>
  </si>
  <si>
    <t>1.613,86</t>
  </si>
  <si>
    <t>1.633,63</t>
  </si>
  <si>
    <t>5.731,41</t>
  </si>
  <si>
    <t>Največ</t>
  </si>
  <si>
    <t>Najmanj</t>
  </si>
</sst>
</file>

<file path=xl/styles.xml><?xml version="1.0" encoding="utf-8"?>
<styleSheet xmlns="http://schemas.openxmlformats.org/spreadsheetml/2006/main">
  <numFmts count="2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&quot;€&quot;"/>
    <numFmt numFmtId="169" formatCode="#&quot;€&quot;"/>
    <numFmt numFmtId="170" formatCode="#.#\ &quot;€&quot;"/>
    <numFmt numFmtId="171" formatCode="#,##0.00\ &quot;€&quot;"/>
    <numFmt numFmtId="172" formatCode="[$-424]d\.\ mmmm\ yyyy"/>
    <numFmt numFmtId="173" formatCode="_-* #,##0.00\ [$ISK]_-;\-* #,##0.00\ [$ISK]_-;_-* &quot;-&quot;??\ [$ISK]_-;_-@_-"/>
    <numFmt numFmtId="174" formatCode="#.##0&quot; kg&quot;"/>
    <numFmt numFmtId="175" formatCode="#,##0.00&quot;€&quot;"/>
    <numFmt numFmtId="176" formatCode="#&quot; kg&quot;"/>
    <numFmt numFmtId="177" formatCode="d/\ m/\ yyyy"/>
    <numFmt numFmtId="178" formatCode="#&quot; km&quot;"/>
    <numFmt numFmtId="179" formatCode="#,##0.00\ &quot;€&quot;\ "/>
    <numFmt numFmtId="180" formatCode="#&quot; kg &quot;"/>
    <numFmt numFmtId="181" formatCode="#\ ##0.00\ &quot;€&quot;\ "/>
    <numFmt numFmtId="182" formatCode="#\ ##0.00\ &quot;€&quot;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color indexed="8"/>
      <name val="Times New Roman"/>
      <family val="1"/>
    </font>
    <font>
      <sz val="11.5"/>
      <color indexed="8"/>
      <name val="Calibri"/>
      <family val="2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rgb="FF000000"/>
      <name val="Times New Roman"/>
      <family val="1"/>
    </font>
    <font>
      <sz val="11.5"/>
      <color theme="1"/>
      <name val="Calibri"/>
      <family val="2"/>
    </font>
    <font>
      <b/>
      <sz val="12"/>
      <color rgb="FF000000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medium"/>
      <top>
        <color indexed="63"/>
      </top>
      <bottom style="medium"/>
    </border>
    <border>
      <left style="hair"/>
      <right style="hair"/>
      <top style="hair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hair"/>
      <right style="hair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ck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 style="medium"/>
      <bottom>
        <color indexed="63"/>
      </bottom>
    </border>
    <border>
      <left style="hair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6">
    <xf numFmtId="0" fontId="0" fillId="0" borderId="0" xfId="0" applyFont="1" applyAlignment="1">
      <alignment/>
    </xf>
    <xf numFmtId="0" fontId="0" fillId="0" borderId="0" xfId="0" applyNumberFormat="1" applyAlignment="1">
      <alignment/>
    </xf>
    <xf numFmtId="0" fontId="37" fillId="0" borderId="0" xfId="0" applyFont="1" applyAlignment="1">
      <alignment/>
    </xf>
    <xf numFmtId="0" fontId="38" fillId="0" borderId="0" xfId="0" applyFont="1" applyAlignment="1">
      <alignment/>
    </xf>
    <xf numFmtId="170" fontId="0" fillId="0" borderId="0" xfId="0" applyNumberFormat="1" applyAlignment="1">
      <alignment/>
    </xf>
    <xf numFmtId="171" fontId="0" fillId="0" borderId="0" xfId="0" applyNumberFormat="1" applyAlignment="1">
      <alignment/>
    </xf>
    <xf numFmtId="173" fontId="0" fillId="0" borderId="0" xfId="0" applyNumberFormat="1" applyAlignment="1">
      <alignment/>
    </xf>
    <xf numFmtId="174" fontId="0" fillId="0" borderId="0" xfId="0" applyNumberFormat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33" borderId="0" xfId="0" applyFill="1" applyBorder="1" applyAlignment="1">
      <alignment/>
    </xf>
    <xf numFmtId="0" fontId="0" fillId="33" borderId="16" xfId="0" applyFill="1" applyBorder="1" applyAlignment="1">
      <alignment/>
    </xf>
    <xf numFmtId="0" fontId="0" fillId="33" borderId="17" xfId="0" applyFill="1" applyBorder="1" applyAlignment="1">
      <alignment/>
    </xf>
    <xf numFmtId="0" fontId="0" fillId="33" borderId="18" xfId="0" applyFill="1" applyBorder="1" applyAlignment="1">
      <alignment/>
    </xf>
    <xf numFmtId="0" fontId="0" fillId="33" borderId="19" xfId="0" applyFill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0" fillId="33" borderId="22" xfId="0" applyFill="1" applyBorder="1" applyAlignment="1">
      <alignment/>
    </xf>
    <xf numFmtId="0" fontId="0" fillId="33" borderId="23" xfId="0" applyFill="1" applyBorder="1" applyAlignment="1">
      <alignment/>
    </xf>
    <xf numFmtId="0" fontId="0" fillId="33" borderId="24" xfId="0" applyFill="1" applyBorder="1" applyAlignment="1">
      <alignment/>
    </xf>
    <xf numFmtId="0" fontId="0" fillId="33" borderId="25" xfId="0" applyFill="1" applyBorder="1" applyAlignment="1">
      <alignment/>
    </xf>
    <xf numFmtId="0" fontId="0" fillId="33" borderId="26" xfId="0" applyFill="1" applyBorder="1" applyAlignment="1">
      <alignment/>
    </xf>
    <xf numFmtId="0" fontId="0" fillId="33" borderId="27" xfId="0" applyFill="1" applyBorder="1" applyAlignment="1">
      <alignment/>
    </xf>
    <xf numFmtId="0" fontId="0" fillId="33" borderId="28" xfId="0" applyFill="1" applyBorder="1" applyAlignment="1">
      <alignment/>
    </xf>
    <xf numFmtId="0" fontId="0" fillId="33" borderId="29" xfId="0" applyFill="1" applyBorder="1" applyAlignment="1">
      <alignment/>
    </xf>
    <xf numFmtId="0" fontId="0" fillId="33" borderId="30" xfId="0" applyFill="1" applyBorder="1" applyAlignment="1">
      <alignment/>
    </xf>
    <xf numFmtId="0" fontId="0" fillId="33" borderId="31" xfId="0" applyFill="1" applyBorder="1" applyAlignment="1">
      <alignment/>
    </xf>
    <xf numFmtId="0" fontId="0" fillId="33" borderId="32" xfId="0" applyFill="1" applyBorder="1" applyAlignment="1">
      <alignment/>
    </xf>
    <xf numFmtId="0" fontId="0" fillId="33" borderId="33" xfId="0" applyFill="1" applyBorder="1" applyAlignment="1">
      <alignment/>
    </xf>
    <xf numFmtId="177" fontId="0" fillId="0" borderId="0" xfId="0" applyNumberFormat="1" applyBorder="1" applyAlignment="1">
      <alignment/>
    </xf>
    <xf numFmtId="177" fontId="0" fillId="0" borderId="34" xfId="0" applyNumberForma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34" xfId="0" applyNumberFormat="1" applyBorder="1" applyAlignment="1">
      <alignment/>
    </xf>
    <xf numFmtId="176" fontId="0" fillId="0" borderId="0" xfId="0" applyNumberFormat="1" applyBorder="1" applyAlignment="1">
      <alignment/>
    </xf>
    <xf numFmtId="176" fontId="0" fillId="0" borderId="34" xfId="0" applyNumberFormat="1" applyBorder="1" applyAlignment="1">
      <alignment/>
    </xf>
    <xf numFmtId="179" fontId="0" fillId="0" borderId="35" xfId="0" applyNumberFormat="1" applyBorder="1" applyAlignment="1">
      <alignment/>
    </xf>
    <xf numFmtId="179" fontId="0" fillId="0" borderId="36" xfId="0" applyNumberFormat="1" applyBorder="1" applyAlignment="1">
      <alignment/>
    </xf>
    <xf numFmtId="180" fontId="0" fillId="0" borderId="37" xfId="0" applyNumberFormat="1" applyBorder="1" applyAlignment="1">
      <alignment/>
    </xf>
    <xf numFmtId="182" fontId="0" fillId="34" borderId="38" xfId="0" applyNumberFormat="1" applyFill="1" applyBorder="1" applyAlignment="1">
      <alignment/>
    </xf>
    <xf numFmtId="171" fontId="0" fillId="34" borderId="0" xfId="0" applyNumberFormat="1" applyFill="1" applyBorder="1" applyAlignment="1">
      <alignment/>
    </xf>
    <xf numFmtId="0" fontId="0" fillId="34" borderId="39" xfId="0" applyFill="1" applyBorder="1" applyAlignment="1">
      <alignment/>
    </xf>
    <xf numFmtId="181" fontId="0" fillId="34" borderId="0" xfId="0" applyNumberFormat="1" applyFill="1" applyBorder="1" applyAlignment="1">
      <alignment/>
    </xf>
    <xf numFmtId="171" fontId="0" fillId="34" borderId="34" xfId="0" applyNumberFormat="1" applyFill="1" applyBorder="1" applyAlignment="1">
      <alignment/>
    </xf>
    <xf numFmtId="181" fontId="0" fillId="34" borderId="34" xfId="0" applyNumberFormat="1" applyFill="1" applyBorder="1" applyAlignment="1">
      <alignment/>
    </xf>
    <xf numFmtId="182" fontId="0" fillId="34" borderId="15" xfId="0" applyNumberFormat="1" applyFill="1" applyBorder="1" applyAlignment="1">
      <alignment/>
    </xf>
    <xf numFmtId="14" fontId="0" fillId="0" borderId="0" xfId="0" applyNumberFormat="1" applyAlignment="1">
      <alignment/>
    </xf>
    <xf numFmtId="9" fontId="37" fillId="0" borderId="0" xfId="0" applyNumberFormat="1" applyFont="1" applyAlignment="1">
      <alignment/>
    </xf>
    <xf numFmtId="0" fontId="0" fillId="34" borderId="0" xfId="0" applyFill="1" applyAlignment="1">
      <alignment/>
    </xf>
    <xf numFmtId="9" fontId="37" fillId="34" borderId="0" xfId="0" applyNumberFormat="1" applyFont="1" applyFill="1" applyAlignment="1">
      <alignment/>
    </xf>
    <xf numFmtId="2" fontId="37" fillId="34" borderId="0" xfId="0" applyNumberFormat="1" applyFont="1" applyFill="1" applyAlignment="1">
      <alignment/>
    </xf>
    <xf numFmtId="10" fontId="0" fillId="0" borderId="0" xfId="0" applyNumberFormat="1" applyAlignment="1">
      <alignment/>
    </xf>
    <xf numFmtId="0" fontId="39" fillId="0" borderId="34" xfId="0" applyFont="1" applyBorder="1" applyAlignment="1">
      <alignment/>
    </xf>
    <xf numFmtId="2" fontId="37" fillId="34" borderId="34" xfId="0" applyNumberFormat="1" applyFont="1" applyFill="1" applyBorder="1" applyAlignment="1">
      <alignment/>
    </xf>
    <xf numFmtId="2" fontId="39" fillId="34" borderId="34" xfId="0" applyNumberFormat="1" applyFont="1" applyFill="1" applyBorder="1" applyAlignment="1">
      <alignment/>
    </xf>
    <xf numFmtId="0" fontId="39" fillId="0" borderId="38" xfId="0" applyFont="1" applyBorder="1" applyAlignment="1">
      <alignment/>
    </xf>
    <xf numFmtId="0" fontId="39" fillId="0" borderId="15" xfId="0" applyFont="1" applyBorder="1" applyAlignment="1">
      <alignment/>
    </xf>
    <xf numFmtId="2" fontId="37" fillId="0" borderId="40" xfId="0" applyNumberFormat="1" applyFont="1" applyBorder="1" applyAlignment="1">
      <alignment/>
    </xf>
    <xf numFmtId="4" fontId="37" fillId="0" borderId="40" xfId="0" applyNumberFormat="1" applyFont="1" applyBorder="1" applyAlignment="1">
      <alignment/>
    </xf>
    <xf numFmtId="0" fontId="37" fillId="0" borderId="40" xfId="0" applyFont="1" applyBorder="1" applyAlignment="1">
      <alignment/>
    </xf>
    <xf numFmtId="0" fontId="37" fillId="35" borderId="40" xfId="0" applyFont="1" applyFill="1" applyBorder="1" applyAlignment="1">
      <alignment/>
    </xf>
    <xf numFmtId="4" fontId="37" fillId="35" borderId="40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11</xdr:col>
      <xdr:colOff>0</xdr:colOff>
      <xdr:row>1</xdr:row>
      <xdr:rowOff>0</xdr:rowOff>
    </xdr:from>
    <xdr:to>
      <xdr:col>23</xdr:col>
      <xdr:colOff>133350</xdr:colOff>
      <xdr:row>19</xdr:row>
      <xdr:rowOff>9525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943725" y="190500"/>
          <a:ext cx="7448550" cy="3524250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8</xdr:col>
      <xdr:colOff>342900</xdr:colOff>
      <xdr:row>3</xdr:row>
      <xdr:rowOff>95250</xdr:rowOff>
    </xdr:from>
    <xdr:to>
      <xdr:col>19</xdr:col>
      <xdr:colOff>38100</xdr:colOff>
      <xdr:row>17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429250" y="666750"/>
          <a:ext cx="6400800" cy="279082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60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10.28125" style="0" customWidth="1"/>
    <col min="4" max="4" width="9.8515625" style="0" bestFit="1" customWidth="1"/>
    <col min="6" max="6" width="10.7109375" style="0" bestFit="1" customWidth="1"/>
    <col min="7" max="7" width="10.00390625" style="0" bestFit="1" customWidth="1"/>
    <col min="8" max="8" width="10.7109375" style="0" bestFit="1" customWidth="1"/>
    <col min="9" max="9" width="12.00390625" style="0" bestFit="1" customWidth="1"/>
    <col min="11" max="11" width="4.00390625" style="0" customWidth="1"/>
    <col min="13" max="13" width="9.140625" style="0" bestFit="1" customWidth="1"/>
  </cols>
  <sheetData>
    <row r="1" ht="15" thickBot="1"/>
    <row r="2" spans="1:4" ht="15.75" thickTop="1">
      <c r="A2" s="9" t="s">
        <v>9</v>
      </c>
      <c r="B2" s="10"/>
      <c r="C2" s="10"/>
      <c r="D2" s="40">
        <v>4.2</v>
      </c>
    </row>
    <row r="3" spans="1:4" ht="15">
      <c r="A3" s="11" t="s">
        <v>10</v>
      </c>
      <c r="B3" s="8"/>
      <c r="C3" s="8"/>
      <c r="D3" s="41">
        <v>5</v>
      </c>
    </row>
    <row r="4" spans="1:4" ht="15.75" thickBot="1">
      <c r="A4" s="12" t="s">
        <v>11</v>
      </c>
      <c r="B4" s="13"/>
      <c r="C4" s="13"/>
      <c r="D4" s="42">
        <v>30</v>
      </c>
    </row>
    <row r="5" ht="15.75" thickTop="1"/>
    <row r="6" ht="15.75" thickBot="1"/>
    <row r="7" spans="1:9" ht="15">
      <c r="A7" s="24"/>
      <c r="B7" s="25"/>
      <c r="C7" s="26"/>
      <c r="D7" s="27"/>
      <c r="E7" s="28"/>
      <c r="F7" s="26"/>
      <c r="G7" s="28"/>
      <c r="H7" s="28"/>
      <c r="I7" s="32"/>
    </row>
    <row r="8" spans="1:9" ht="15">
      <c r="A8" s="29"/>
      <c r="B8" s="19"/>
      <c r="C8" s="15"/>
      <c r="D8" s="20"/>
      <c r="E8" s="17" t="s">
        <v>23</v>
      </c>
      <c r="F8" s="15" t="s">
        <v>24</v>
      </c>
      <c r="G8" s="17"/>
      <c r="H8" s="17"/>
      <c r="I8" s="33"/>
    </row>
    <row r="9" spans="1:9" ht="15">
      <c r="A9" s="29"/>
      <c r="B9" s="19"/>
      <c r="C9" s="15"/>
      <c r="D9" s="20"/>
      <c r="E9" s="17" t="s">
        <v>22</v>
      </c>
      <c r="F9" s="15" t="s">
        <v>25</v>
      </c>
      <c r="G9" s="17"/>
      <c r="H9" s="17" t="s">
        <v>29</v>
      </c>
      <c r="I9" s="33"/>
    </row>
    <row r="10" spans="1:9" ht="15">
      <c r="A10" s="29" t="s">
        <v>15</v>
      </c>
      <c r="B10" s="21"/>
      <c r="C10" s="22" t="s">
        <v>17</v>
      </c>
      <c r="D10" s="23"/>
      <c r="E10" s="17" t="s">
        <v>21</v>
      </c>
      <c r="F10" s="15" t="s">
        <v>26</v>
      </c>
      <c r="G10" s="17" t="s">
        <v>27</v>
      </c>
      <c r="H10" s="17" t="s">
        <v>31</v>
      </c>
      <c r="I10" s="33" t="s">
        <v>30</v>
      </c>
    </row>
    <row r="11" spans="1:9" ht="15">
      <c r="A11" s="29"/>
      <c r="B11" s="16"/>
      <c r="C11" s="16" t="s">
        <v>18</v>
      </c>
      <c r="D11" s="16"/>
      <c r="E11" s="17"/>
      <c r="F11" s="15"/>
      <c r="G11" s="17" t="s">
        <v>28</v>
      </c>
      <c r="H11" s="17" t="s">
        <v>28</v>
      </c>
      <c r="I11" s="33"/>
    </row>
    <row r="12" spans="1:9" ht="15.75" thickBot="1">
      <c r="A12" s="29"/>
      <c r="B12" s="17" t="s">
        <v>16</v>
      </c>
      <c r="C12" s="18" t="s">
        <v>19</v>
      </c>
      <c r="D12" s="17" t="s">
        <v>20</v>
      </c>
      <c r="E12" s="18"/>
      <c r="F12" s="15"/>
      <c r="G12" s="18"/>
      <c r="H12" s="18"/>
      <c r="I12" s="33"/>
    </row>
    <row r="13" spans="1:9" ht="15.75" thickTop="1">
      <c r="A13" s="30" t="s">
        <v>12</v>
      </c>
      <c r="B13" s="44">
        <f>0.05*D13</f>
        <v>336</v>
      </c>
      <c r="C13" s="36">
        <v>1600</v>
      </c>
      <c r="D13" s="46">
        <f>$D$2*C13</f>
        <v>6720</v>
      </c>
      <c r="E13" s="38">
        <v>35</v>
      </c>
      <c r="F13" s="44">
        <f>IF((E13-$D$4)*$D$3&gt;0,(E13-$D$4)*$D$3,"             -      €")</f>
        <v>25</v>
      </c>
      <c r="G13" s="34">
        <v>41762</v>
      </c>
      <c r="H13" s="45">
        <f ca="1">NETWORKDAYS(TODAY(),G13)</f>
        <v>15</v>
      </c>
      <c r="I13" s="43">
        <f>B13+D13+IF(ISNUMBER(F13),F13,0)</f>
        <v>7081</v>
      </c>
    </row>
    <row r="14" spans="1:9" ht="15">
      <c r="A14" s="29" t="s">
        <v>13</v>
      </c>
      <c r="B14" s="44">
        <f>0.05*D14</f>
        <v>102.9</v>
      </c>
      <c r="C14" s="36">
        <v>490</v>
      </c>
      <c r="D14" s="46">
        <f>$D$2*C14</f>
        <v>2058</v>
      </c>
      <c r="E14" s="38">
        <v>32</v>
      </c>
      <c r="F14" s="44">
        <f>IF((E14-$D$4)*$D$3&gt;0,(E14-$D$4)*$D$3,"             -      €")</f>
        <v>10</v>
      </c>
      <c r="G14" s="34">
        <v>41810</v>
      </c>
      <c r="H14" s="45">
        <f ca="1">NETWORKDAYS(TODAY(),G14)</f>
        <v>50</v>
      </c>
      <c r="I14" s="43">
        <f>B14+D14+IF(ISNUMBER(F14),F14,0)</f>
        <v>2170.9</v>
      </c>
    </row>
    <row r="15" spans="1:9" ht="15.75" thickBot="1">
      <c r="A15" s="31" t="s">
        <v>14</v>
      </c>
      <c r="B15" s="47">
        <f>0.05*D15</f>
        <v>61.95</v>
      </c>
      <c r="C15" s="37">
        <v>295</v>
      </c>
      <c r="D15" s="48">
        <f>$D$2*C15</f>
        <v>1239</v>
      </c>
      <c r="E15" s="39">
        <v>29</v>
      </c>
      <c r="F15" s="47" t="str">
        <f>IF((E15-$D$4)*$D$3&gt;0,(E15-$D$4)*$D$3,"             -      €")</f>
        <v>             -      €</v>
      </c>
      <c r="G15" s="35">
        <v>41748</v>
      </c>
      <c r="H15" s="45">
        <f ca="1">NETWORKDAYS(TODAY(),G15)</f>
        <v>5</v>
      </c>
      <c r="I15" s="49">
        <f>B15+D15+IF(ISNUMBER(F15),F15,0)</f>
        <v>1300.95</v>
      </c>
    </row>
    <row r="18" ht="15.75">
      <c r="A18" s="2" t="s">
        <v>1</v>
      </c>
    </row>
    <row r="19" ht="15.75">
      <c r="A19" s="2" t="s">
        <v>2</v>
      </c>
    </row>
    <row r="20" ht="15.75">
      <c r="A20" s="2" t="s">
        <v>3</v>
      </c>
    </row>
    <row r="21" ht="15">
      <c r="A21" s="2" t="s">
        <v>4</v>
      </c>
    </row>
    <row r="22" ht="15">
      <c r="A22" s="2" t="s">
        <v>5</v>
      </c>
    </row>
    <row r="23" spans="1:13" ht="15">
      <c r="A23" s="2" t="s">
        <v>6</v>
      </c>
      <c r="M23" s="50">
        <f>TODAY()</f>
        <v>41741</v>
      </c>
    </row>
    <row r="24" ht="15">
      <c r="A24" s="2" t="s">
        <v>7</v>
      </c>
    </row>
    <row r="25" ht="15">
      <c r="A25" s="2" t="s">
        <v>8</v>
      </c>
    </row>
    <row r="26" ht="15">
      <c r="A26" s="3" t="s">
        <v>0</v>
      </c>
    </row>
    <row r="54" spans="5:8" ht="14.25">
      <c r="E54" s="5">
        <v>30</v>
      </c>
      <c r="G54" s="6">
        <v>45.5</v>
      </c>
      <c r="H54" s="6">
        <f>3*G54</f>
        <v>136.5</v>
      </c>
    </row>
    <row r="55" ht="14.25">
      <c r="G55" s="7">
        <v>77.34567</v>
      </c>
    </row>
    <row r="58" spans="4:6" ht="14.25">
      <c r="D58" s="4">
        <v>3</v>
      </c>
      <c r="F58" s="5">
        <f>D58*1.05</f>
        <v>3.1500000000000004</v>
      </c>
    </row>
    <row r="59" ht="14.25">
      <c r="D59" s="4">
        <v>5.3</v>
      </c>
    </row>
    <row r="60" ht="14.25">
      <c r="D60" s="4">
        <f>SUM(D58:D59)</f>
        <v>8.3</v>
      </c>
    </row>
  </sheetData>
  <sheetProtection/>
  <printOptions/>
  <pageMargins left="0.7" right="0.7" top="0.75" bottom="0.75" header="0.3" footer="0.3"/>
  <pageSetup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H32"/>
  <sheetViews>
    <sheetView zoomScalePageLayoutView="0" workbookViewId="0" topLeftCell="A4">
      <selection activeCell="B16" sqref="B16"/>
    </sheetView>
  </sheetViews>
  <sheetFormatPr defaultColWidth="9.140625" defaultRowHeight="15"/>
  <cols>
    <col min="2" max="2" width="11.140625" style="0" customWidth="1"/>
    <col min="3" max="3" width="9.57421875" style="0" customWidth="1"/>
    <col min="7" max="7" width="9.8515625" style="0" bestFit="1" customWidth="1"/>
  </cols>
  <sheetData>
    <row r="3" ht="15">
      <c r="B3" s="2" t="s">
        <v>33</v>
      </c>
    </row>
    <row r="4" ht="15.75">
      <c r="B4" s="2"/>
    </row>
    <row r="5" spans="2:8" ht="16.5" thickBot="1">
      <c r="B5" s="14"/>
      <c r="C5" s="56" t="s">
        <v>34</v>
      </c>
      <c r="D5" s="56" t="s">
        <v>35</v>
      </c>
      <c r="E5" s="56" t="s">
        <v>36</v>
      </c>
      <c r="F5" s="56" t="s">
        <v>37</v>
      </c>
      <c r="G5" s="56" t="s">
        <v>38</v>
      </c>
      <c r="H5" s="56" t="s">
        <v>39</v>
      </c>
    </row>
    <row r="6" spans="2:8" ht="16.5" thickBot="1">
      <c r="B6" s="59" t="s">
        <v>40</v>
      </c>
      <c r="C6" s="61">
        <v>1340</v>
      </c>
      <c r="D6" s="61">
        <v>960.43</v>
      </c>
      <c r="E6" s="61">
        <v>2390.6</v>
      </c>
      <c r="F6" s="62">
        <v>1890</v>
      </c>
      <c r="G6" s="54">
        <f>SUM(C6:F6)</f>
        <v>6581.03</v>
      </c>
      <c r="H6" s="53">
        <f>G6/$G$9</f>
        <v>0.3827464213285503</v>
      </c>
    </row>
    <row r="7" spans="2:8" ht="16.5" thickBot="1">
      <c r="B7" s="59" t="s">
        <v>46</v>
      </c>
      <c r="C7" s="63">
        <v>2950.43</v>
      </c>
      <c r="D7" s="62">
        <v>1000</v>
      </c>
      <c r="E7" s="63">
        <v>1890.66</v>
      </c>
      <c r="F7" s="64">
        <v>2070.89</v>
      </c>
      <c r="G7" s="54">
        <f>SUM(C7:F7)</f>
        <v>7911.98</v>
      </c>
      <c r="H7" s="53">
        <f>G7/$G$9</f>
        <v>0.46015320255690423</v>
      </c>
    </row>
    <row r="8" spans="2:8" ht="16.5" thickBot="1">
      <c r="B8" s="59" t="s">
        <v>52</v>
      </c>
      <c r="C8" s="63">
        <v>970.89</v>
      </c>
      <c r="D8" s="62">
        <v>230</v>
      </c>
      <c r="E8" s="63">
        <v>560.33</v>
      </c>
      <c r="F8" s="65">
        <v>940</v>
      </c>
      <c r="G8" s="54">
        <f>SUM(C8:F8)</f>
        <v>2701.22</v>
      </c>
      <c r="H8" s="53">
        <f>G8/$G$9</f>
        <v>0.1571003761145454</v>
      </c>
    </row>
    <row r="9" spans="2:8" ht="16.5" thickBot="1">
      <c r="B9" s="60" t="s">
        <v>38</v>
      </c>
      <c r="C9" s="57">
        <f>SUM(C6:C8)</f>
        <v>5261.320000000001</v>
      </c>
      <c r="D9" s="57">
        <f>SUM(D6:D8)</f>
        <v>2190.43</v>
      </c>
      <c r="E9" s="57">
        <f>SUM(E6:E8)</f>
        <v>4841.59</v>
      </c>
      <c r="F9" s="57">
        <f>SUM(F6:F8)</f>
        <v>4900.889999999999</v>
      </c>
      <c r="G9" s="58">
        <f>SUM(G6:G8)</f>
        <v>17194.23</v>
      </c>
      <c r="H9" s="52"/>
    </row>
    <row r="10" spans="2:8" ht="15.75">
      <c r="B10" s="59" t="s">
        <v>63</v>
      </c>
      <c r="C10" s="54">
        <f>AVERAGE(C6:C8)</f>
        <v>1753.7733333333335</v>
      </c>
      <c r="D10" s="54">
        <f>AVERAGE(D6:D8)</f>
        <v>730.1433333333333</v>
      </c>
      <c r="E10" s="54">
        <f>AVERAGE(E6:E8)</f>
        <v>1613.8633333333335</v>
      </c>
      <c r="F10" s="54">
        <f>AVERAGE(F6:F8)</f>
        <v>1633.6299999999999</v>
      </c>
      <c r="G10" s="54">
        <f>AVERAGE(G6:G8)</f>
        <v>5731.41</v>
      </c>
      <c r="H10" s="52"/>
    </row>
    <row r="11" spans="2:7" ht="15.75">
      <c r="B11" s="59" t="s">
        <v>69</v>
      </c>
      <c r="C11" s="54">
        <f>MAX(C6:C8)</f>
        <v>2950.43</v>
      </c>
      <c r="D11" s="54">
        <f>MAX(D6:D8)</f>
        <v>1000</v>
      </c>
      <c r="E11" s="54">
        <f>MAX(E6:E8)</f>
        <v>2390.6</v>
      </c>
      <c r="F11" s="54">
        <f>MAX(F6:F8)</f>
        <v>2070.89</v>
      </c>
      <c r="G11" s="54">
        <f>MAX(G6:G8)</f>
        <v>7911.98</v>
      </c>
    </row>
    <row r="12" spans="2:8" ht="15.75">
      <c r="B12" s="59" t="s">
        <v>70</v>
      </c>
      <c r="C12" s="54">
        <f>MIN(C6:C8)</f>
        <v>970.89</v>
      </c>
      <c r="D12" s="54">
        <f>MIN(D6:D8)</f>
        <v>230</v>
      </c>
      <c r="E12" s="54">
        <f>MIN(E6:E8)</f>
        <v>560.33</v>
      </c>
      <c r="F12" s="54">
        <f>MIN(F6:F8)</f>
        <v>940</v>
      </c>
      <c r="G12" s="54">
        <f>MIN(G6:G8)</f>
        <v>2701.22</v>
      </c>
      <c r="H12" s="52"/>
    </row>
    <row r="13" spans="2:8" ht="15.75">
      <c r="B13" s="59" t="s">
        <v>39</v>
      </c>
      <c r="C13" s="53">
        <f>C9/$G$9</f>
        <v>0.3059933477684084</v>
      </c>
      <c r="D13" s="53">
        <f>D9/$G$9</f>
        <v>0.12739331740938675</v>
      </c>
      <c r="E13" s="53">
        <f>E9/$G$9</f>
        <v>0.28158225172048995</v>
      </c>
      <c r="F13" s="53">
        <f>F9/$G$9</f>
        <v>0.28503108310171493</v>
      </c>
      <c r="G13" s="52"/>
      <c r="H13" s="52"/>
    </row>
    <row r="16" spans="1:2" ht="15">
      <c r="A16" s="55">
        <f>C10/G9</f>
        <v>0.10199778258946947</v>
      </c>
      <c r="B16">
        <f>2*A16</f>
        <v>0.20399556517893894</v>
      </c>
    </row>
    <row r="19" ht="15">
      <c r="B19" s="2" t="s">
        <v>33</v>
      </c>
    </row>
    <row r="20" ht="15">
      <c r="B20" s="2"/>
    </row>
    <row r="21" spans="2:7" ht="15">
      <c r="B21" s="2" t="s">
        <v>34</v>
      </c>
      <c r="C21" s="2" t="s">
        <v>35</v>
      </c>
      <c r="D21" s="2" t="s">
        <v>36</v>
      </c>
      <c r="E21" s="2" t="s">
        <v>37</v>
      </c>
      <c r="F21" s="2" t="s">
        <v>38</v>
      </c>
      <c r="G21" s="2" t="s">
        <v>39</v>
      </c>
    </row>
    <row r="22" spans="2:8" ht="15">
      <c r="B22" s="2" t="s">
        <v>40</v>
      </c>
      <c r="C22" s="2" t="s">
        <v>41</v>
      </c>
      <c r="D22" s="2" t="s">
        <v>42</v>
      </c>
      <c r="E22" s="2" t="s">
        <v>43</v>
      </c>
      <c r="F22" s="2" t="s">
        <v>44</v>
      </c>
      <c r="G22" s="2" t="s">
        <v>45</v>
      </c>
      <c r="H22" s="51">
        <v>0.38</v>
      </c>
    </row>
    <row r="23" spans="2:8" ht="15">
      <c r="B23" s="2" t="s">
        <v>46</v>
      </c>
      <c r="C23" s="2" t="s">
        <v>47</v>
      </c>
      <c r="D23" s="2" t="s">
        <v>48</v>
      </c>
      <c r="E23" s="2" t="s">
        <v>49</v>
      </c>
      <c r="F23" s="2" t="s">
        <v>50</v>
      </c>
      <c r="G23" s="2" t="s">
        <v>51</v>
      </c>
      <c r="H23" s="51">
        <v>0.46</v>
      </c>
    </row>
    <row r="24" spans="2:8" ht="15">
      <c r="B24" s="2" t="s">
        <v>52</v>
      </c>
      <c r="C24" s="2" t="s">
        <v>53</v>
      </c>
      <c r="D24" s="2" t="s">
        <v>54</v>
      </c>
      <c r="E24" s="2" t="s">
        <v>55</v>
      </c>
      <c r="F24" s="2" t="s">
        <v>56</v>
      </c>
      <c r="G24" s="2" t="s">
        <v>57</v>
      </c>
      <c r="H24" s="51">
        <v>0.16</v>
      </c>
    </row>
    <row r="25" spans="2:7" ht="15">
      <c r="B25" s="2" t="s">
        <v>38</v>
      </c>
      <c r="C25" s="2" t="s">
        <v>58</v>
      </c>
      <c r="D25" s="2" t="s">
        <v>59</v>
      </c>
      <c r="E25" s="2" t="s">
        <v>60</v>
      </c>
      <c r="F25" s="2" t="s">
        <v>61</v>
      </c>
      <c r="G25" s="2" t="s">
        <v>62</v>
      </c>
    </row>
    <row r="26" spans="2:7" ht="15">
      <c r="B26" s="2" t="s">
        <v>63</v>
      </c>
      <c r="C26" s="2" t="s">
        <v>64</v>
      </c>
      <c r="D26" s="2" t="s">
        <v>65</v>
      </c>
      <c r="E26" s="2" t="s">
        <v>66</v>
      </c>
      <c r="F26" s="2" t="s">
        <v>67</v>
      </c>
      <c r="G26" s="2" t="s">
        <v>68</v>
      </c>
    </row>
    <row r="27" spans="2:8" ht="15">
      <c r="B27" s="2" t="s">
        <v>69</v>
      </c>
      <c r="D27" s="2" t="s">
        <v>47</v>
      </c>
      <c r="E27" s="2" t="s">
        <v>48</v>
      </c>
      <c r="F27" s="2" t="s">
        <v>43</v>
      </c>
      <c r="G27" s="2" t="s">
        <v>50</v>
      </c>
      <c r="H27" s="2" t="s">
        <v>51</v>
      </c>
    </row>
    <row r="28" spans="2:7" ht="15">
      <c r="B28" s="2" t="s">
        <v>70</v>
      </c>
      <c r="C28" s="2" t="s">
        <v>53</v>
      </c>
      <c r="D28" s="2" t="s">
        <v>54</v>
      </c>
      <c r="E28" s="2" t="s">
        <v>55</v>
      </c>
      <c r="F28" s="2" t="s">
        <v>56</v>
      </c>
      <c r="G28" s="2" t="s">
        <v>57</v>
      </c>
    </row>
    <row r="29" spans="2:6" ht="15">
      <c r="B29" s="2" t="s">
        <v>39</v>
      </c>
      <c r="C29" s="51">
        <v>0.31</v>
      </c>
      <c r="D29" s="51">
        <v>0.13</v>
      </c>
      <c r="E29" s="51">
        <v>0.28</v>
      </c>
      <c r="F29" s="51">
        <v>0.29</v>
      </c>
    </row>
    <row r="32" ht="14.25">
      <c r="B32" s="1" t="s">
        <v>32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Grizli777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Zorko</dc:creator>
  <cp:keywords/>
  <dc:description/>
  <cp:lastModifiedBy>Zorko</cp:lastModifiedBy>
  <dcterms:created xsi:type="dcterms:W3CDTF">2014-04-11T18:44:53Z</dcterms:created>
  <dcterms:modified xsi:type="dcterms:W3CDTF">2014-04-11T22:16:33Z</dcterms:modified>
  <cp:category/>
  <cp:version/>
  <cp:contentType/>
  <cp:contentStatus/>
</cp:coreProperties>
</file>