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63AD3B9F-FBB6-4737-80E0-3363439DED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račun Sredstev" sheetId="1" r:id="rId1"/>
    <sheet name="Grafikon1" sheetId="6" r:id="rId2"/>
    <sheet name="Grafikon1 (2)" sheetId="7" r:id="rId3"/>
    <sheet name="1. četrtletje 2024" sheetId="2" r:id="rId4"/>
    <sheet name="2. četrtletju 2024" sheetId="3" r:id="rId5"/>
    <sheet name="Povzetek" sheetId="4" r:id="rId6"/>
    <sheet name="List5" sheetId="5" r:id="rId7"/>
  </sheets>
  <externalReferences>
    <externalReference r:id="rId8"/>
  </externalReferences>
  <definedNames>
    <definedName name="BP_Skupaj">'Proračun Sredstev'!$D$23:$P$23</definedName>
    <definedName name="Bruto_Dobiček">'Proračun Sredstev'!$D$30:$P$30</definedName>
    <definedName name="COGS_Total">'[1]Proračun Sredstev'!$D$29:$P$29</definedName>
    <definedName name="Čisti_Prihodek">'Proračun Sredstev'!$D$44:$P$44</definedName>
    <definedName name="EXP_Total">'[1]Proračun Sredstev'!$D$43:$P$43</definedName>
    <definedName name="GR_Total">'[1]Proračun Sredstev'!$D$23:$P$23</definedName>
    <definedName name="Gross_Profit">'[1]Proračun Sredstev'!$D$30:$P$30</definedName>
    <definedName name="Izdatki_Skupaj">'Proračun Sredstev'!$D$43:$P$43</definedName>
    <definedName name="SPB_Skupaj">'Proračun Sredstev'!$D$29:$P$29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E15" i="2"/>
  <c r="F15" i="2"/>
  <c r="D13" i="3"/>
  <c r="E13" i="3"/>
  <c r="F13" i="3"/>
  <c r="H8" i="4"/>
  <c r="H9" i="4"/>
  <c r="H10" i="4"/>
  <c r="H11" i="4"/>
  <c r="D23" i="1"/>
  <c r="E23" i="1"/>
  <c r="F23" i="1"/>
  <c r="G23" i="1"/>
  <c r="H12" i="1" s="1"/>
  <c r="H23" i="1"/>
  <c r="I23" i="1"/>
  <c r="J23" i="1"/>
  <c r="K23" i="1"/>
  <c r="L23" i="1"/>
  <c r="M23" i="1"/>
  <c r="N23" i="1"/>
  <c r="O23" i="1"/>
  <c r="D29" i="1"/>
  <c r="H13" i="1" s="1"/>
  <c r="E29" i="1"/>
  <c r="F29" i="1"/>
  <c r="G29" i="1"/>
  <c r="H29" i="1"/>
  <c r="I29" i="1"/>
  <c r="J29" i="1"/>
  <c r="K29" i="1"/>
  <c r="L29" i="1"/>
  <c r="M29" i="1"/>
  <c r="N29" i="1"/>
  <c r="O29" i="1"/>
  <c r="D30" i="1"/>
  <c r="E30" i="1"/>
  <c r="H14" i="1" s="1"/>
  <c r="F30" i="1"/>
  <c r="G30" i="1"/>
  <c r="H30" i="1"/>
  <c r="I30" i="1"/>
  <c r="J30" i="1"/>
  <c r="K30" i="1"/>
  <c r="L30" i="1"/>
  <c r="M30" i="1"/>
  <c r="N30" i="1"/>
  <c r="O30" i="1"/>
  <c r="D43" i="1"/>
  <c r="E43" i="1"/>
  <c r="F43" i="1"/>
  <c r="H15" i="1" s="1"/>
  <c r="G43" i="1"/>
  <c r="H43" i="1"/>
  <c r="I43" i="1"/>
  <c r="J43" i="1"/>
  <c r="K43" i="1"/>
  <c r="L43" i="1"/>
  <c r="M43" i="1"/>
  <c r="N43" i="1"/>
  <c r="O43" i="1"/>
  <c r="D44" i="1"/>
  <c r="E44" i="1"/>
  <c r="H12" i="4" s="1"/>
  <c r="F44" i="1"/>
  <c r="G44" i="1"/>
  <c r="H16" i="1" s="1"/>
  <c r="H44" i="1"/>
  <c r="I44" i="1"/>
  <c r="J44" i="1"/>
  <c r="K44" i="1"/>
  <c r="L44" i="1"/>
  <c r="M44" i="1"/>
  <c r="N44" i="1"/>
  <c r="O44" i="1"/>
</calcChain>
</file>

<file path=xl/sharedStrings.xml><?xml version="1.0" encoding="utf-8"?>
<sst xmlns="http://schemas.openxmlformats.org/spreadsheetml/2006/main" count="104" uniqueCount="60">
  <si>
    <t>Naslov</t>
  </si>
  <si>
    <t>Izdelal</t>
  </si>
  <si>
    <t>Datum Spremembe</t>
  </si>
  <si>
    <t>Namen</t>
  </si>
  <si>
    <t>Začetni podatki</t>
  </si>
  <si>
    <t>Mesečna Rast</t>
  </si>
  <si>
    <t>Rast Prodaje</t>
  </si>
  <si>
    <t>Povečanje SPB</t>
  </si>
  <si>
    <t>Povzetek</t>
  </si>
  <si>
    <t>Čet 1</t>
  </si>
  <si>
    <t>Čet 2</t>
  </si>
  <si>
    <t>Čet 3</t>
  </si>
  <si>
    <t>Čet 4</t>
  </si>
  <si>
    <t>1997 Skupaj</t>
  </si>
  <si>
    <t>Bruto Prihodek</t>
  </si>
  <si>
    <t>Stroški Prodanega Blaga</t>
  </si>
  <si>
    <t>Bruto Dobiček</t>
  </si>
  <si>
    <t>Izdatki</t>
  </si>
  <si>
    <t>Čisti Prihodek</t>
  </si>
  <si>
    <t>Prostor za Model Proračuna</t>
  </si>
  <si>
    <t>Jun</t>
  </si>
  <si>
    <t>Jul</t>
  </si>
  <si>
    <t>Aug</t>
  </si>
  <si>
    <t>Sep</t>
  </si>
  <si>
    <t>Nov</t>
  </si>
  <si>
    <t>Dec</t>
  </si>
  <si>
    <t>Jan</t>
  </si>
  <si>
    <t>Feb</t>
  </si>
  <si>
    <t>Mar</t>
  </si>
  <si>
    <t>Apr</t>
  </si>
  <si>
    <t>Prodaja</t>
  </si>
  <si>
    <t>Odprema</t>
  </si>
  <si>
    <t>BP Skupaj</t>
  </si>
  <si>
    <t>Blago</t>
  </si>
  <si>
    <t>Prevoz</t>
  </si>
  <si>
    <t>Popusti</t>
  </si>
  <si>
    <t>Razno</t>
  </si>
  <si>
    <t>SPB Skupaj</t>
  </si>
  <si>
    <t>Oglaševanje</t>
  </si>
  <si>
    <t>Plače</t>
  </si>
  <si>
    <t>Najem</t>
  </si>
  <si>
    <t>Pripomočki</t>
  </si>
  <si>
    <t>Zavarovanje</t>
  </si>
  <si>
    <t>Telefon</t>
  </si>
  <si>
    <t>Pisarniški material</t>
  </si>
  <si>
    <t>Šolanje</t>
  </si>
  <si>
    <t>Potovanja in Izdatki</t>
  </si>
  <si>
    <t>Davki in Licence</t>
  </si>
  <si>
    <t>Obresti</t>
  </si>
  <si>
    <t>Izdatki Skupaj</t>
  </si>
  <si>
    <t>Področje Povzetka</t>
  </si>
  <si>
    <t>Proračun Sredstev SŠSK: Finančno Leto 2024</t>
  </si>
  <si>
    <r>
      <t xml:space="preserve">Ta delovni list prikazuje načrtovani proračun za finančno leto </t>
    </r>
    <r>
      <rPr>
        <b/>
        <sz val="10"/>
        <rFont val="MS Sans Serif"/>
        <charset val="238"/>
      </rPr>
      <t>2024</t>
    </r>
    <r>
      <rPr>
        <sz val="10"/>
        <rFont val="MS Sans Serif"/>
        <family val="2"/>
        <charset val="238"/>
      </rPr>
      <t xml:space="preserve"> Srednje šole Srečka Kosovela v mesečnih podrobnih in četrtletnih povzetkih.</t>
    </r>
  </si>
  <si>
    <t>2024 Skupaj</t>
  </si>
  <si>
    <t>Avg</t>
  </si>
  <si>
    <t>Okt</t>
  </si>
  <si>
    <t>Maj</t>
  </si>
  <si>
    <r>
      <t xml:space="preserve">Proračun Sredstev SŠSK: Finančno Leto </t>
    </r>
    <r>
      <rPr>
        <b/>
        <sz val="10"/>
        <rFont val="MS Sans Serif"/>
        <charset val="238"/>
      </rPr>
      <t>2024</t>
    </r>
  </si>
  <si>
    <r>
      <t xml:space="preserve">Ta delovni list prikazuje načrtovani proračun za finančno leto </t>
    </r>
    <r>
      <rPr>
        <b/>
        <sz val="10"/>
        <rFont val="MS Sans Serif"/>
        <charset val="238"/>
      </rPr>
      <t>2024</t>
    </r>
    <r>
      <rPr>
        <sz val="10"/>
        <rFont val="MS Sans Serif"/>
        <family val="2"/>
        <charset val="238"/>
      </rPr>
      <t xml:space="preserve"> Srednje šole srečka Kosovela v mesečnih podrobnih in četrtletnih povzetkih.</t>
    </r>
  </si>
  <si>
    <r>
      <t xml:space="preserve">Proračun Sredstev SŠSK: Finančno Leto </t>
    </r>
    <r>
      <rPr>
        <b/>
        <sz val="10"/>
        <color rgb="FFC0C0FF"/>
        <rFont val="MS Sans Serif"/>
        <charset val="238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</si>
</sst>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SIT&quot;_-;\-* #,##0.00\ &quot;SIT&quot;_-;_-* &quot;-&quot;??\ &quot;SIT&quot;_-;_-@_-"/>
    <numFmt numFmtId="165" formatCode="&quot;$&quot;#,##0_);[Red]\(&quot;$&quot;#,##0\)"/>
    <numFmt numFmtId="166" formatCode="&quot;$&quot;#,##0.00_);\(&quot;$&quot;#,##0.00\)"/>
    <numFmt numFmtId="167" formatCode="_-* #,##0\ [$€-424]_-;\-* #,##0\ [$€-424]_-;_-* &quot;-&quot;??\ [$€-424]_-;_-@_-"/>
    <numFmt numFmtId="168" formatCode="dd/mm/yyyy;@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i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31"/>
      <name val="MS Sans Serif"/>
      <family val="2"/>
      <charset val="238"/>
    </font>
    <font>
      <i/>
      <sz val="10"/>
      <color indexed="9"/>
      <name val="MS Sans Serif"/>
      <family val="2"/>
      <charset val="238"/>
    </font>
    <font>
      <sz val="10"/>
      <color indexed="18"/>
      <name val="MS Sans Serif"/>
      <family val="2"/>
      <charset val="238"/>
    </font>
    <font>
      <i/>
      <sz val="8.5"/>
      <color indexed="9"/>
      <name val="MS Sans Serif"/>
      <family val="2"/>
      <charset val="238"/>
    </font>
    <font>
      <sz val="10"/>
      <color indexed="18"/>
      <name val="MS Sans Serif"/>
      <charset val="238"/>
    </font>
    <font>
      <i/>
      <sz val="10"/>
      <color indexed="18"/>
      <name val="MS Sans Serif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MS Sans Serif"/>
      <charset val="238"/>
    </font>
    <font>
      <b/>
      <i/>
      <sz val="8.5"/>
      <color rgb="FFFFFFFF"/>
      <name val="MS Sans Serif"/>
      <charset val="238"/>
    </font>
    <font>
      <sz val="8"/>
      <name val="Arial CE"/>
      <charset val="238"/>
    </font>
    <font>
      <b/>
      <sz val="10"/>
      <color indexed="31"/>
      <name val="MS Sans Serif"/>
      <charset val="238"/>
    </font>
    <font>
      <b/>
      <sz val="10"/>
      <color rgb="FFC0C0FF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3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medium">
        <color indexed="24"/>
      </left>
      <right/>
      <top style="medium">
        <color indexed="24"/>
      </top>
      <bottom style="thin">
        <color indexed="24"/>
      </bottom>
      <diagonal/>
    </border>
    <border>
      <left/>
      <right/>
      <top style="medium">
        <color indexed="24"/>
      </top>
      <bottom style="thin">
        <color indexed="24"/>
      </bottom>
      <diagonal/>
    </border>
    <border>
      <left style="medium">
        <color indexed="2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24"/>
      </right>
      <top style="medium">
        <color indexed="24"/>
      </top>
      <bottom style="thin">
        <color indexed="24"/>
      </bottom>
      <diagonal/>
    </border>
    <border>
      <left/>
      <right style="medium">
        <color indexed="24"/>
      </right>
      <top/>
      <bottom/>
      <diagonal/>
    </border>
    <border>
      <left style="medium">
        <color indexed="24"/>
      </left>
      <right/>
      <top/>
      <bottom style="medium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 style="medium">
        <color indexed="24"/>
      </right>
      <top/>
      <bottom style="medium">
        <color indexed="24"/>
      </bottom>
      <diagonal/>
    </border>
    <border>
      <left style="medium">
        <color indexed="24"/>
      </left>
      <right/>
      <top style="medium">
        <color indexed="24"/>
      </top>
      <bottom style="medium">
        <color indexed="24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/>
      <right style="medium">
        <color indexed="24"/>
      </right>
      <top style="medium">
        <color indexed="24"/>
      </top>
      <bottom style="medium">
        <color indexed="2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NumberFormat="1" applyFont="1"/>
    <xf numFmtId="0" fontId="4" fillId="0" borderId="0" xfId="0" applyNumberFormat="1" applyFont="1" applyAlignment="1">
      <alignment horizontal="centerContinuous"/>
    </xf>
    <xf numFmtId="1" fontId="3" fillId="0" borderId="0" xfId="0" applyNumberFormat="1" applyFont="1" applyAlignment="1">
      <alignment horizontal="centerContinuous"/>
    </xf>
    <xf numFmtId="1" fontId="3" fillId="0" borderId="0" xfId="0" applyNumberFormat="1" applyFont="1"/>
    <xf numFmtId="0" fontId="3" fillId="0" borderId="0" xfId="0" applyFont="1"/>
    <xf numFmtId="0" fontId="5" fillId="2" borderId="1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0" fontId="6" fillId="3" borderId="3" xfId="0" applyNumberFormat="1" applyFont="1" applyFill="1" applyBorder="1" applyAlignment="1"/>
    <xf numFmtId="0" fontId="6" fillId="3" borderId="5" xfId="0" applyNumberFormat="1" applyFont="1" applyFill="1" applyBorder="1" applyAlignment="1"/>
    <xf numFmtId="0" fontId="7" fillId="2" borderId="1" xfId="0" applyNumberFormat="1" applyFont="1" applyFill="1" applyBorder="1" applyAlignment="1">
      <alignment horizontal="right"/>
    </xf>
    <xf numFmtId="1" fontId="7" fillId="2" borderId="2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0" fontId="6" fillId="3" borderId="9" xfId="0" applyNumberFormat="1" applyFont="1" applyFill="1" applyBorder="1" applyAlignment="1"/>
    <xf numFmtId="0" fontId="2" fillId="0" borderId="0" xfId="0" applyNumberFormat="1" applyFont="1" applyAlignment="1">
      <alignment horizontal="right"/>
    </xf>
    <xf numFmtId="0" fontId="6" fillId="2" borderId="1" xfId="0" applyNumberFormat="1" applyFont="1" applyFill="1" applyBorder="1" applyAlignment="1"/>
    <xf numFmtId="0" fontId="9" fillId="3" borderId="3" xfId="0" applyNumberFormat="1" applyFont="1" applyFill="1" applyBorder="1" applyAlignment="1">
      <alignment horizontal="left"/>
    </xf>
    <xf numFmtId="165" fontId="6" fillId="3" borderId="0" xfId="1" applyNumberFormat="1" applyFont="1" applyFill="1" applyBorder="1" applyAlignment="1"/>
    <xf numFmtId="165" fontId="6" fillId="3" borderId="8" xfId="1" applyNumberFormat="1" applyFont="1" applyFill="1" applyBorder="1" applyAlignment="1"/>
    <xf numFmtId="0" fontId="10" fillId="3" borderId="3" xfId="0" applyNumberFormat="1" applyFont="1" applyFill="1" applyBorder="1" applyAlignment="1">
      <alignment horizontal="left"/>
    </xf>
    <xf numFmtId="0" fontId="10" fillId="5" borderId="12" xfId="0" applyNumberFormat="1" applyFont="1" applyFill="1" applyBorder="1" applyAlignment="1">
      <alignment horizontal="lef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/>
    <xf numFmtId="166" fontId="6" fillId="2" borderId="1" xfId="0" applyNumberFormat="1" applyFont="1" applyFill="1" applyBorder="1" applyAlignment="1"/>
    <xf numFmtId="166" fontId="9" fillId="3" borderId="3" xfId="0" applyNumberFormat="1" applyFont="1" applyFill="1" applyBorder="1" applyAlignment="1">
      <alignment horizontal="left"/>
    </xf>
    <xf numFmtId="166" fontId="10" fillId="3" borderId="3" xfId="0" applyNumberFormat="1" applyFont="1" applyFill="1" applyBorder="1" applyAlignment="1">
      <alignment horizontal="left"/>
    </xf>
    <xf numFmtId="166" fontId="10" fillId="5" borderId="12" xfId="0" applyNumberFormat="1" applyFont="1" applyFill="1" applyBorder="1" applyAlignment="1">
      <alignment horizontal="left"/>
    </xf>
    <xf numFmtId="0" fontId="3" fillId="0" borderId="0" xfId="0" applyFont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10" fontId="6" fillId="4" borderId="4" xfId="2" applyNumberFormat="1" applyFont="1" applyFill="1" applyBorder="1" applyAlignment="1"/>
    <xf numFmtId="10" fontId="6" fillId="4" borderId="6" xfId="2" applyNumberFormat="1" applyFont="1" applyFill="1" applyBorder="1" applyAlignment="1"/>
    <xf numFmtId="167" fontId="8" fillId="3" borderId="0" xfId="1" applyNumberFormat="1" applyFont="1" applyFill="1" applyBorder="1" applyAlignment="1"/>
    <xf numFmtId="167" fontId="6" fillId="3" borderId="8" xfId="1" applyNumberFormat="1" applyFont="1" applyFill="1" applyBorder="1" applyAlignment="1"/>
    <xf numFmtId="167" fontId="8" fillId="3" borderId="10" xfId="1" applyNumberFormat="1" applyFont="1" applyFill="1" applyBorder="1" applyAlignment="1"/>
    <xf numFmtId="167" fontId="6" fillId="3" borderId="11" xfId="1" applyNumberFormat="1" applyFont="1" applyFill="1" applyBorder="1" applyAlignment="1"/>
    <xf numFmtId="167" fontId="6" fillId="3" borderId="0" xfId="1" applyNumberFormat="1" applyFont="1" applyFill="1" applyBorder="1" applyAlignment="1"/>
    <xf numFmtId="167" fontId="6" fillId="3" borderId="0" xfId="1" applyNumberFormat="1" applyFont="1" applyFill="1" applyBorder="1" applyAlignment="1" applyProtection="1">
      <protection locked="0"/>
    </xf>
    <xf numFmtId="167" fontId="6" fillId="3" borderId="8" xfId="1" applyNumberFormat="1" applyFont="1" applyFill="1" applyBorder="1" applyAlignment="1" applyProtection="1">
      <protection locked="0"/>
    </xf>
    <xf numFmtId="167" fontId="6" fillId="5" borderId="13" xfId="1" applyNumberFormat="1" applyFont="1" applyFill="1" applyBorder="1" applyAlignment="1"/>
    <xf numFmtId="167" fontId="6" fillId="5" borderId="14" xfId="1" applyNumberFormat="1" applyFont="1" applyFill="1" applyBorder="1" applyAlignment="1"/>
    <xf numFmtId="167" fontId="8" fillId="3" borderId="8" xfId="1" applyNumberFormat="1" applyFont="1" applyFill="1" applyBorder="1" applyAlignment="1"/>
    <xf numFmtId="167" fontId="6" fillId="3" borderId="10" xfId="1" applyNumberFormat="1" applyFont="1" applyFill="1" applyBorder="1" applyAlignment="1"/>
    <xf numFmtId="167" fontId="3" fillId="0" borderId="0" xfId="0" applyNumberFormat="1" applyFont="1"/>
    <xf numFmtId="0" fontId="14" fillId="0" borderId="0" xfId="0" applyNumberFormat="1" applyFont="1" applyAlignment="1">
      <alignment horizontal="centerContinuous"/>
    </xf>
    <xf numFmtId="0" fontId="11" fillId="0" borderId="0" xfId="0" applyNumberFormat="1" applyFont="1"/>
    <xf numFmtId="166" fontId="11" fillId="0" borderId="0" xfId="0" applyNumberFormat="1" applyFont="1"/>
    <xf numFmtId="168" fontId="11" fillId="0" borderId="0" xfId="0" applyNumberFormat="1" applyFont="1" applyAlignment="1">
      <alignment horizontal="left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baseline="0">
                <a:effectLst/>
              </a:rPr>
              <a:t>Stroški Prodanega Blaga 1. četrtletje 2024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'1. četrtletje 2024'!$D$9:$D$10</c:f>
              <c:strCache>
                <c:ptCount val="2"/>
                <c:pt idx="0">
                  <c:v>Jun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E5-4DA1-BB8C-67916092F1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E5-4DA1-BB8C-67916092F1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E5-4DA1-BB8C-67916092F149}"/>
              </c:ext>
            </c:extLst>
          </c:dPt>
          <c:cat>
            <c:strRef>
              <c:f>'1. četrtletje 2024'!$C$11:$C$13</c:f>
              <c:strCache>
                <c:ptCount val="3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</c:strCache>
            </c:strRef>
          </c:cat>
          <c:val>
            <c:numRef>
              <c:f>'1. četrtletje 2024'!$D$11:$D$13</c:f>
              <c:numCache>
                <c:formatCode>_-* #,##0\ [$€-424]_-;\-* #,##0\ [$€-424]_-;_-* "-"??\ [$€-424]_-;_-@_-</c:formatCode>
                <c:ptCount val="3"/>
                <c:pt idx="0">
                  <c:v>2302300</c:v>
                </c:pt>
                <c:pt idx="1">
                  <c:v>35100</c:v>
                </c:pt>
                <c:pt idx="2">
                  <c:v>161200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E5-4DA1-BB8C-67916092F149}"/>
            </c:ext>
          </c:extLst>
        </c:ser>
        <c:ser>
          <c:idx val="1"/>
          <c:order val="1"/>
          <c:tx>
            <c:strRef>
              <c:f>'1. četrtletje 2024'!$E$9:$E$10</c:f>
              <c:strCache>
                <c:ptCount val="2"/>
                <c:pt idx="0">
                  <c:v>Jul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CE5-4DA1-BB8C-67916092F1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CE5-4DA1-BB8C-67916092F1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CE5-4DA1-BB8C-67916092F149}"/>
              </c:ext>
            </c:extLst>
          </c:dPt>
          <c:cat>
            <c:strRef>
              <c:f>'1. četrtletje 2024'!$C$11:$C$13</c:f>
              <c:strCache>
                <c:ptCount val="3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</c:strCache>
            </c:strRef>
          </c:cat>
          <c:val>
            <c:numRef>
              <c:f>'1. četrtletje 2024'!$E$11:$E$13</c:f>
              <c:numCache>
                <c:formatCode>_-* #,##0\ [$€-424]_-;\-* #,##0\ [$€-424]_-;_-* "-"??\ [$€-424]_-;_-@_-</c:formatCode>
                <c:ptCount val="3"/>
                <c:pt idx="0">
                  <c:v>2323020.7000000002</c:v>
                </c:pt>
                <c:pt idx="1">
                  <c:v>35415.9</c:v>
                </c:pt>
                <c:pt idx="2">
                  <c:v>162650.79999999999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E5-4DA1-BB8C-67916092F149}"/>
            </c:ext>
          </c:extLst>
        </c:ser>
        <c:ser>
          <c:idx val="2"/>
          <c:order val="2"/>
          <c:tx>
            <c:strRef>
              <c:f>'1. četrtletje 2024'!$F$9:$F$10</c:f>
              <c:strCache>
                <c:ptCount val="2"/>
                <c:pt idx="0">
                  <c:v>Aug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E5-4DA1-BB8C-67916092F1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E5-4DA1-BB8C-67916092F1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E5-4DA1-BB8C-67916092F149}"/>
              </c:ext>
            </c:extLst>
          </c:dPt>
          <c:cat>
            <c:strRef>
              <c:f>'1. četrtletje 2024'!$C$11:$C$13</c:f>
              <c:strCache>
                <c:ptCount val="3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</c:strCache>
            </c:strRef>
          </c:cat>
          <c:val>
            <c:numRef>
              <c:f>'1. četrtletje 2024'!$F$11:$F$13</c:f>
              <c:numCache>
                <c:formatCode>_-* #,##0\ [$€-424]_-;\-* #,##0\ [$€-424]_-;_-* "-"??\ [$€-424]_-;_-@_-</c:formatCode>
                <c:ptCount val="3"/>
                <c:pt idx="0">
                  <c:v>2343927.8862999999</c:v>
                </c:pt>
                <c:pt idx="1">
                  <c:v>35734.643100000001</c:v>
                </c:pt>
                <c:pt idx="2">
                  <c:v>164114.65720000002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CE5-4DA1-BB8C-67916092F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baseline="0">
                <a:effectLst/>
              </a:rPr>
              <a:t>Podatki Povzetka Proračuna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Povzetek!$C$12</c:f>
              <c:strCache>
                <c:ptCount val="1"/>
                <c:pt idx="0">
                  <c:v>Čisti Prihodek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Povzetek!$D$12:$G$12</c:f>
              <c:numCache>
                <c:formatCode>_-* #,##0\ [$€-424]_-;\-* #,##0\ [$€-424]_-;_-* "-"??\ [$€-424]_-;_-@_-</c:formatCode>
                <c:ptCount val="4"/>
                <c:pt idx="0">
                  <c:v>7253</c:v>
                </c:pt>
                <c:pt idx="1">
                  <c:v>8416</c:v>
                </c:pt>
                <c:pt idx="2">
                  <c:v>9359</c:v>
                </c:pt>
                <c:pt idx="3">
                  <c:v>10320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36-4C11-88ED-78967BA84A63}"/>
            </c:ext>
          </c:extLst>
        </c:ser>
        <c:ser>
          <c:idx val="3"/>
          <c:order val="1"/>
          <c:tx>
            <c:strRef>
              <c:f>Povzetek!$C$11</c:f>
              <c:strCache>
                <c:ptCount val="1"/>
                <c:pt idx="0">
                  <c:v>Izdatki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Povzetek!$D$11:$G$11</c:f>
              <c:numCache>
                <c:formatCode>_-* #,##0\ [$€-424]_-;\-* #,##0\ [$€-424]_-;_-* "-"??\ [$€-424]_-;_-@_-</c:formatCode>
                <c:ptCount val="4"/>
                <c:pt idx="0">
                  <c:v>33398</c:v>
                </c:pt>
                <c:pt idx="1">
                  <c:v>33196</c:v>
                </c:pt>
                <c:pt idx="2">
                  <c:v>33231</c:v>
                </c:pt>
                <c:pt idx="3">
                  <c:v>33266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6-4C11-88ED-78967BA84A63}"/>
            </c:ext>
          </c:extLst>
        </c:ser>
        <c:ser>
          <c:idx val="2"/>
          <c:order val="2"/>
          <c:tx>
            <c:strRef>
              <c:f>Povzetek!$C$10</c:f>
              <c:strCache>
                <c:ptCount val="1"/>
                <c:pt idx="0">
                  <c:v>Bruto Dobiček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Povzetek!$D$10:$G$10</c:f>
              <c:numCache>
                <c:formatCode>_-* #,##0\ [$€-424]_-;\-* #,##0\ [$€-424]_-;_-* "-"??\ [$€-424]_-;_-@_-</c:formatCode>
                <c:ptCount val="4"/>
                <c:pt idx="0">
                  <c:v>40651</c:v>
                </c:pt>
                <c:pt idx="1">
                  <c:v>41612</c:v>
                </c:pt>
                <c:pt idx="2">
                  <c:v>42590</c:v>
                </c:pt>
                <c:pt idx="3">
                  <c:v>43586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6-4C11-88ED-78967BA84A63}"/>
            </c:ext>
          </c:extLst>
        </c:ser>
        <c:ser>
          <c:idx val="1"/>
          <c:order val="3"/>
          <c:tx>
            <c:strRef>
              <c:f>Povzetek!$C$9</c:f>
              <c:strCache>
                <c:ptCount val="1"/>
                <c:pt idx="0">
                  <c:v>Stroški Prodanega Blaga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Povzetek!$D$9:$G$9</c:f>
              <c:numCache>
                <c:formatCode>_-* #,##0\ [$€-424]_-;\-* #,##0\ [$€-424]_-;_-* "-"??\ [$€-424]_-;_-@_-</c:formatCode>
                <c:ptCount val="4"/>
                <c:pt idx="0">
                  <c:v>58471</c:v>
                </c:pt>
                <c:pt idx="1">
                  <c:v>58997</c:v>
                </c:pt>
                <c:pt idx="2">
                  <c:v>59528</c:v>
                </c:pt>
                <c:pt idx="3">
                  <c:v>60064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6-4C11-88ED-78967BA84A63}"/>
            </c:ext>
          </c:extLst>
        </c:ser>
        <c:ser>
          <c:idx val="0"/>
          <c:order val="4"/>
          <c:tx>
            <c:strRef>
              <c:f>Povzetek!$C$8</c:f>
              <c:strCache>
                <c:ptCount val="1"/>
                <c:pt idx="0">
                  <c:v>Bruto Prihodek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Povzetek!$D$8:$G$8</c:f>
              <c:numCache>
                <c:formatCode>_-* #,##0\ [$€-424]_-;\-* #,##0\ [$€-424]_-;_-* "-"??\ [$€-424]_-;_-@_-</c:formatCode>
                <c:ptCount val="4"/>
                <c:pt idx="0">
                  <c:v>99122</c:v>
                </c:pt>
                <c:pt idx="1">
                  <c:v>100609</c:v>
                </c:pt>
                <c:pt idx="2">
                  <c:v>102118</c:v>
                </c:pt>
                <c:pt idx="3">
                  <c:v>103650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6-4C11-88ED-78967BA8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84300960"/>
        <c:axId val="984299712"/>
      </c:barChart>
      <c:catAx>
        <c:axId val="98430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299712"/>
        <c:crosses val="autoZero"/>
        <c:auto val="1"/>
        <c:lblAlgn val="ctr"/>
        <c:lblOffset val="100"/>
        <c:noMultiLvlLbl val="0"/>
      </c:catAx>
      <c:valAx>
        <c:axId val="9842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24]_-;\-* #,##0\ [$€-424]_-;_-* &quot;-&quot;??\ [$€-424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3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baseline="0">
                <a:effectLst/>
              </a:rPr>
              <a:t>Stroški Prodanega Blaga 1. četrtletje 2024</a:t>
            </a:r>
            <a:endParaRPr lang="sl-SI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25"/>
      <c:rotY val="150"/>
      <c:rAngAx val="0"/>
      <c:perspective val="9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'1. četrtletje 2024'!$D$9:$D$10</c:f>
              <c:strCache>
                <c:ptCount val="2"/>
                <c:pt idx="0">
                  <c:v>Jun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cat>
            <c:strRef>
              <c:f>'1. četrtletje 2024'!$C$11:$C$13</c:f>
              <c:strCache>
                <c:ptCount val="3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</c:strCache>
            </c:strRef>
          </c:cat>
          <c:val>
            <c:numRef>
              <c:f>'1. četrtletje 2024'!$D$11:$D$13</c:f>
              <c:numCache>
                <c:formatCode>_-* #,##0\ [$€-424]_-;\-* #,##0\ [$€-424]_-;_-* "-"??\ [$€-424]_-;_-@_-</c:formatCode>
                <c:ptCount val="3"/>
                <c:pt idx="0">
                  <c:v>2302300</c:v>
                </c:pt>
                <c:pt idx="1">
                  <c:v>35100</c:v>
                </c:pt>
                <c:pt idx="2">
                  <c:v>161200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F8-4763-912D-946E5A21EAEE}"/>
            </c:ext>
          </c:extLst>
        </c:ser>
        <c:ser>
          <c:idx val="1"/>
          <c:order val="1"/>
          <c:tx>
            <c:strRef>
              <c:f>'1. četrtletje 2024'!$E$9:$E$10</c:f>
              <c:strCache>
                <c:ptCount val="2"/>
                <c:pt idx="0">
                  <c:v>Jul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cat>
            <c:strRef>
              <c:f>'1. četrtletje 2024'!$C$11:$C$13</c:f>
              <c:strCache>
                <c:ptCount val="3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</c:strCache>
            </c:strRef>
          </c:cat>
          <c:val>
            <c:numRef>
              <c:f>'1. četrtletje 2024'!$E$11:$E$13</c:f>
              <c:numCache>
                <c:formatCode>_-* #,##0\ [$€-424]_-;\-* #,##0\ [$€-424]_-;_-* "-"??\ [$€-424]_-;_-@_-</c:formatCode>
                <c:ptCount val="3"/>
                <c:pt idx="0">
                  <c:v>2323020.7000000002</c:v>
                </c:pt>
                <c:pt idx="1">
                  <c:v>35415.9</c:v>
                </c:pt>
                <c:pt idx="2">
                  <c:v>162650.79999999999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F8-4763-912D-946E5A21EAEE}"/>
            </c:ext>
          </c:extLst>
        </c:ser>
        <c:ser>
          <c:idx val="2"/>
          <c:order val="2"/>
          <c:tx>
            <c:strRef>
              <c:f>'1. četrtletje 2024'!$F$9:$F$10</c:f>
              <c:strCache>
                <c:ptCount val="2"/>
                <c:pt idx="0">
                  <c:v>Aug</c:v>
                </c:pt>
              </c:strCache>
            </c:strRef>
          </c:tx>
          <c:spPr>
            <a:solidFill>
              <a:schemeClr val="accent3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cat>
            <c:strRef>
              <c:f>'1. četrtletje 2024'!$C$11:$C$13</c:f>
              <c:strCache>
                <c:ptCount val="3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</c:strCache>
            </c:strRef>
          </c:cat>
          <c:val>
            <c:numRef>
              <c:f>'1. četrtletje 2024'!$F$11:$F$13</c:f>
              <c:numCache>
                <c:formatCode>_-* #,##0\ [$€-424]_-;\-* #,##0\ [$€-424]_-;_-* "-"??\ [$€-424]_-;_-@_-</c:formatCode>
                <c:ptCount val="3"/>
                <c:pt idx="0">
                  <c:v>2343927.8862999999</c:v>
                </c:pt>
                <c:pt idx="1">
                  <c:v>35734.643100000001</c:v>
                </c:pt>
                <c:pt idx="2">
                  <c:v>164114.65720000002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F8-4763-912D-946E5A21EAEE}"/>
            </c:ext>
          </c:extLst>
        </c:ser>
        <c:bandFmts>
          <c:bandFm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bandFmt>
        </c:bandFmts>
        <c:axId val="1562145536"/>
        <c:axId val="1562145952"/>
        <c:axId val="988339936"/>
      </c:surface3DChart>
      <c:catAx>
        <c:axId val="15621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62145952"/>
        <c:crosses val="autoZero"/>
        <c:auto val="1"/>
        <c:lblAlgn val="ctr"/>
        <c:lblOffset val="100"/>
        <c:noMultiLvlLbl val="0"/>
      </c:catAx>
      <c:valAx>
        <c:axId val="1562145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24]_-;\-* #,##0\ [$€-424]_-;_-* &quot;-&quot;??\ [$€-424]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62145536"/>
        <c:crosses val="autoZero"/>
        <c:crossBetween val="midCat"/>
      </c:valAx>
      <c:serAx>
        <c:axId val="9883399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6214595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'1. četrtletje 2024'!$D$9:$D$10</c:f>
              <c:strCache>
                <c:ptCount val="2"/>
                <c:pt idx="0">
                  <c:v>Jun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60E-4B9B-9945-2BA46774573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60E-4B9B-9945-2BA46774573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60E-4B9B-9945-2BA46774573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60E-4B9B-9945-2BA46774573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'1. četrtletje 2024'!$C$11:$C$14</c:f>
              <c:strCache>
                <c:ptCount val="4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  <c:pt idx="3">
                  <c:v>Razno</c:v>
                </c:pt>
              </c:strCache>
            </c:strRef>
          </c:cat>
          <c:val>
            <c:numRef>
              <c:f>'1. četrtletje 2024'!$D$11:$D$14</c:f>
              <c:numCache>
                <c:formatCode>_-* #,##0\ [$€-424]_-;\-* #,##0\ [$€-424]_-;_-* "-"??\ [$€-424]_-;_-@_-</c:formatCode>
                <c:ptCount val="4"/>
                <c:pt idx="0">
                  <c:v>2302300</c:v>
                </c:pt>
                <c:pt idx="1">
                  <c:v>35100</c:v>
                </c:pt>
                <c:pt idx="2">
                  <c:v>161200</c:v>
                </c:pt>
                <c:pt idx="3">
                  <c:v>12480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2-4BC2-AAC4-977E24F01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'1. četrtletje 2024'!$F$9:$F$10</c:f>
              <c:strCache>
                <c:ptCount val="2"/>
                <c:pt idx="0">
                  <c:v>Aug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CB1-4625-AC9F-AB4147293F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CB1-4625-AC9F-AB4147293F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CB1-4625-AC9F-AB4147293F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CB1-4625-AC9F-AB4147293FD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'1. četrtletje 2024'!$C$11:$C$14</c:f>
              <c:strCache>
                <c:ptCount val="4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  <c:pt idx="3">
                  <c:v>Razno</c:v>
                </c:pt>
              </c:strCache>
            </c:strRef>
          </c:cat>
          <c:val>
            <c:numRef>
              <c:f>'1. četrtletje 2024'!$F$11:$F$14</c:f>
              <c:numCache>
                <c:formatCode>_-* #,##0\ [$€-424]_-;\-* #,##0\ [$€-424]_-;_-* "-"??\ [$€-424]_-;_-@_-</c:formatCode>
                <c:ptCount val="4"/>
                <c:pt idx="0">
                  <c:v>2343927.8862999999</c:v>
                </c:pt>
                <c:pt idx="1">
                  <c:v>35734.643100000001</c:v>
                </c:pt>
                <c:pt idx="2">
                  <c:v>164114.65720000002</c:v>
                </c:pt>
                <c:pt idx="3">
                  <c:v>12705.650880000001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0-4597-B270-6267FF9B9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1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'1. četrtletje 2024'!$E$9:$E$10</c:f>
              <c:strCache>
                <c:ptCount val="2"/>
                <c:pt idx="0">
                  <c:v>Jul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DA-4562-B75F-AD90BD7C22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DA-4562-B75F-AD90BD7C22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FDA-4562-B75F-AD90BD7C22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FDA-4562-B75F-AD90BD7C222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'1. četrtletje 2024'!$C$11:$C$14</c:f>
              <c:strCache>
                <c:ptCount val="4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  <c:pt idx="3">
                  <c:v>Razno</c:v>
                </c:pt>
              </c:strCache>
            </c:strRef>
          </c:cat>
          <c:val>
            <c:numRef>
              <c:f>'1. četrtletje 2024'!$E$11:$E$14</c:f>
              <c:numCache>
                <c:formatCode>_-* #,##0\ [$€-424]_-;\-* #,##0\ [$€-424]_-;_-* "-"??\ [$€-424]_-;_-@_-</c:formatCode>
                <c:ptCount val="4"/>
                <c:pt idx="0">
                  <c:v>2323020.7000000002</c:v>
                </c:pt>
                <c:pt idx="1">
                  <c:v>35415.9</c:v>
                </c:pt>
                <c:pt idx="2">
                  <c:v>162650.79999999999</c:v>
                </c:pt>
                <c:pt idx="3">
                  <c:v>12592.32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6-4E5A-952C-E4647EA2F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četrtletju 2024'!$C$11</c:f>
              <c:strCache>
                <c:ptCount val="1"/>
                <c:pt idx="0">
                  <c:v>Prodaja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 četrtletju 2024'!$D$9:$F$9</c:f>
              <c:strCache>
                <c:ptCount val="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</c:strCache>
            </c:strRef>
          </c:cat>
          <c:val>
            <c:numRef>
              <c:f>'2. četrtletju 2024'!$D$11:$F$11</c:f>
              <c:numCache>
                <c:formatCode>_-* #,##0\ [$€-424]_-;\-* #,##0\ [$€-424]_-;_-* "-"??\ [$€-424]_-;_-@_-</c:formatCode>
                <c:ptCount val="3"/>
                <c:pt idx="0">
                  <c:v>3670331.0962499999</c:v>
                </c:pt>
                <c:pt idx="1">
                  <c:v>3725386.06269375</c:v>
                </c:pt>
                <c:pt idx="2">
                  <c:v>3781266.8536341563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0-4603-B6CD-D38F5942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113376"/>
        <c:axId val="900113792"/>
      </c:barChart>
      <c:lineChart>
        <c:grouping val="standard"/>
        <c:varyColors val="0"/>
        <c:ser>
          <c:idx val="1"/>
          <c:order val="1"/>
          <c:tx>
            <c:strRef>
              <c:f>'2. četrtletju 2024'!$C$12</c:f>
              <c:strCache>
                <c:ptCount val="1"/>
                <c:pt idx="0">
                  <c:v>Odprema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četrtletju 2024'!$D$9:$F$9</c:f>
              <c:strCache>
                <c:ptCount val="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</c:strCache>
            </c:strRef>
          </c:cat>
          <c:val>
            <c:numRef>
              <c:f>'2. četrtletju 2024'!$D$12:$F$12</c:f>
              <c:numCache>
                <c:formatCode>_-* #,##0\ [$€-424]_-;\-* #,##0\ [$€-424]_-;_-* "-"??\ [$€-424]_-;_-@_-</c:formatCode>
                <c:ptCount val="3"/>
                <c:pt idx="0">
                  <c:v>754456.9475624999</c:v>
                </c:pt>
                <c:pt idx="1">
                  <c:v>765773.80177593743</c:v>
                </c:pt>
                <c:pt idx="2">
                  <c:v>777260.4088025766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0-4603-B6CD-D38F5942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122528"/>
        <c:axId val="900111712"/>
      </c:lineChart>
      <c:catAx>
        <c:axId val="9001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00113792"/>
        <c:crosses val="autoZero"/>
        <c:auto val="1"/>
        <c:lblAlgn val="ctr"/>
        <c:lblOffset val="100"/>
        <c:noMultiLvlLbl val="0"/>
      </c:catAx>
      <c:valAx>
        <c:axId val="90011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24]_-;\-* #,##0\ [$€-424]_-;_-* &quot;-&quot;??\ [$€-424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00113376"/>
        <c:crosses val="autoZero"/>
        <c:crossBetween val="between"/>
      </c:valAx>
      <c:valAx>
        <c:axId val="900111712"/>
        <c:scaling>
          <c:orientation val="minMax"/>
        </c:scaling>
        <c:delete val="0"/>
        <c:axPos val="r"/>
        <c:numFmt formatCode="_-* #,##0\ [$€-424]_-;\-* #,##0\ [$€-424]_-;_-* &quot;-&quot;??\ [$€-424]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00122528"/>
        <c:crosses val="max"/>
        <c:crossBetween val="between"/>
      </c:valAx>
      <c:catAx>
        <c:axId val="9001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0111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baseline="0">
                <a:effectLst/>
              </a:rPr>
              <a:t>Podatki Povzetka Proračuna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Povzetek!$C$8</c:f>
              <c:strCache>
                <c:ptCount val="1"/>
                <c:pt idx="0">
                  <c:v>Bruto Prihodek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Povzetek!$D$8:$G$8</c:f>
              <c:numCache>
                <c:formatCode>_-* #,##0\ [$€-424]_-;\-* #,##0\ [$€-424]_-;_-* "-"??\ [$€-424]_-;_-@_-</c:formatCode>
                <c:ptCount val="4"/>
                <c:pt idx="0">
                  <c:v>99122</c:v>
                </c:pt>
                <c:pt idx="1">
                  <c:v>100609</c:v>
                </c:pt>
                <c:pt idx="2">
                  <c:v>102118</c:v>
                </c:pt>
                <c:pt idx="3">
                  <c:v>103650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6-4C11-88ED-78967BA84A63}"/>
            </c:ext>
          </c:extLst>
        </c:ser>
        <c:ser>
          <c:idx val="1"/>
          <c:order val="1"/>
          <c:tx>
            <c:strRef>
              <c:f>Povzetek!$C$9</c:f>
              <c:strCache>
                <c:ptCount val="1"/>
                <c:pt idx="0">
                  <c:v>Stroški Prodanega Blaga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Povzetek!$D$9:$G$9</c:f>
              <c:numCache>
                <c:formatCode>_-* #,##0\ [$€-424]_-;\-* #,##0\ [$€-424]_-;_-* "-"??\ [$€-424]_-;_-@_-</c:formatCode>
                <c:ptCount val="4"/>
                <c:pt idx="0">
                  <c:v>58471</c:v>
                </c:pt>
                <c:pt idx="1">
                  <c:v>58997</c:v>
                </c:pt>
                <c:pt idx="2">
                  <c:v>59528</c:v>
                </c:pt>
                <c:pt idx="3">
                  <c:v>60064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6-4C11-88ED-78967BA84A63}"/>
            </c:ext>
          </c:extLst>
        </c:ser>
        <c:ser>
          <c:idx val="2"/>
          <c:order val="2"/>
          <c:tx>
            <c:strRef>
              <c:f>Povzetek!$C$10</c:f>
              <c:strCache>
                <c:ptCount val="1"/>
                <c:pt idx="0">
                  <c:v>Bruto Dobiček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Povzetek!$D$10:$G$10</c:f>
              <c:numCache>
                <c:formatCode>_-* #,##0\ [$€-424]_-;\-* #,##0\ [$€-424]_-;_-* "-"??\ [$€-424]_-;_-@_-</c:formatCode>
                <c:ptCount val="4"/>
                <c:pt idx="0">
                  <c:v>40651</c:v>
                </c:pt>
                <c:pt idx="1">
                  <c:v>41612</c:v>
                </c:pt>
                <c:pt idx="2">
                  <c:v>42590</c:v>
                </c:pt>
                <c:pt idx="3">
                  <c:v>43586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6-4C11-88ED-78967BA84A63}"/>
            </c:ext>
          </c:extLst>
        </c:ser>
        <c:ser>
          <c:idx val="3"/>
          <c:order val="3"/>
          <c:tx>
            <c:strRef>
              <c:f>Povzetek!$C$11</c:f>
              <c:strCache>
                <c:ptCount val="1"/>
                <c:pt idx="0">
                  <c:v>Izdatki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Povzetek!$D$11:$G$11</c:f>
              <c:numCache>
                <c:formatCode>_-* #,##0\ [$€-424]_-;\-* #,##0\ [$€-424]_-;_-* "-"??\ [$€-424]_-;_-@_-</c:formatCode>
                <c:ptCount val="4"/>
                <c:pt idx="0">
                  <c:v>33398</c:v>
                </c:pt>
                <c:pt idx="1">
                  <c:v>33196</c:v>
                </c:pt>
                <c:pt idx="2">
                  <c:v>33231</c:v>
                </c:pt>
                <c:pt idx="3">
                  <c:v>33266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6-4C11-88ED-78967BA84A63}"/>
            </c:ext>
          </c:extLst>
        </c:ser>
        <c:ser>
          <c:idx val="4"/>
          <c:order val="4"/>
          <c:tx>
            <c:strRef>
              <c:f>Povzetek!$C$12</c:f>
              <c:strCache>
                <c:ptCount val="1"/>
                <c:pt idx="0">
                  <c:v>Čisti Prihodek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Povzetek!$D$12:$G$12</c:f>
              <c:numCache>
                <c:formatCode>_-* #,##0\ [$€-424]_-;\-* #,##0\ [$€-424]_-;_-* "-"??\ [$€-424]_-;_-@_-</c:formatCode>
                <c:ptCount val="4"/>
                <c:pt idx="0">
                  <c:v>7253</c:v>
                </c:pt>
                <c:pt idx="1">
                  <c:v>8416</c:v>
                </c:pt>
                <c:pt idx="2">
                  <c:v>9359</c:v>
                </c:pt>
                <c:pt idx="3">
                  <c:v>10320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36-4C11-88ED-78967BA8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300960"/>
        <c:axId val="984299712"/>
      </c:barChart>
      <c:catAx>
        <c:axId val="98430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299712"/>
        <c:crosses val="autoZero"/>
        <c:auto val="1"/>
        <c:lblAlgn val="ctr"/>
        <c:lblOffset val="100"/>
        <c:noMultiLvlLbl val="0"/>
      </c:catAx>
      <c:valAx>
        <c:axId val="9842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24]_-;\-* #,##0\ [$€-424]_-;_-* &quot;-&quot;??\ [$€-424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3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baseline="0">
                <a:effectLst/>
              </a:rPr>
              <a:t>Podatki Povzetka Proračuna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13787064554673856"/>
          <c:y val="0.17171296296296298"/>
          <c:w val="0.82840691606156236"/>
          <c:h val="0.5168128463108777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Povzetek!$C$11</c:f>
              <c:strCache>
                <c:ptCount val="1"/>
                <c:pt idx="0">
                  <c:v>Izdatki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Povzetek!$D$11:$G$11</c:f>
              <c:numCache>
                <c:formatCode>_-* #,##0\ [$€-424]_-;\-* #,##0\ [$€-424]_-;_-* "-"??\ [$€-424]_-;_-@_-</c:formatCode>
                <c:ptCount val="4"/>
                <c:pt idx="0">
                  <c:v>33398</c:v>
                </c:pt>
                <c:pt idx="1">
                  <c:v>33196</c:v>
                </c:pt>
                <c:pt idx="2">
                  <c:v>33231</c:v>
                </c:pt>
                <c:pt idx="3">
                  <c:v>33266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6-4C11-88ED-78967BA84A63}"/>
            </c:ext>
          </c:extLst>
        </c:ser>
        <c:ser>
          <c:idx val="0"/>
          <c:order val="1"/>
          <c:tx>
            <c:strRef>
              <c:f>Povzetek!$C$8</c:f>
              <c:strCache>
                <c:ptCount val="1"/>
                <c:pt idx="0">
                  <c:v>Bruto Prihodek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Povzetek!$D$8:$G$8</c:f>
              <c:numCache>
                <c:formatCode>_-* #,##0\ [$€-424]_-;\-* #,##0\ [$€-424]_-;_-* "-"??\ [$€-424]_-;_-@_-</c:formatCode>
                <c:ptCount val="4"/>
                <c:pt idx="0">
                  <c:v>99122</c:v>
                </c:pt>
                <c:pt idx="1">
                  <c:v>100609</c:v>
                </c:pt>
                <c:pt idx="2">
                  <c:v>102118</c:v>
                </c:pt>
                <c:pt idx="3">
                  <c:v>103650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6-4C11-88ED-78967BA84A63}"/>
            </c:ext>
          </c:extLst>
        </c:ser>
        <c:ser>
          <c:idx val="1"/>
          <c:order val="2"/>
          <c:tx>
            <c:strRef>
              <c:f>Povzetek!$C$9</c:f>
              <c:strCache>
                <c:ptCount val="1"/>
                <c:pt idx="0">
                  <c:v>Stroški Prodanega Blaga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Povzetek!$D$9:$G$9</c:f>
              <c:numCache>
                <c:formatCode>_-* #,##0\ [$€-424]_-;\-* #,##0\ [$€-424]_-;_-* "-"??\ [$€-424]_-;_-@_-</c:formatCode>
                <c:ptCount val="4"/>
                <c:pt idx="0">
                  <c:v>58471</c:v>
                </c:pt>
                <c:pt idx="1">
                  <c:v>58997</c:v>
                </c:pt>
                <c:pt idx="2">
                  <c:v>59528</c:v>
                </c:pt>
                <c:pt idx="3">
                  <c:v>60064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6-4C11-88ED-78967BA84A63}"/>
            </c:ext>
          </c:extLst>
        </c:ser>
        <c:ser>
          <c:idx val="4"/>
          <c:order val="3"/>
          <c:tx>
            <c:strRef>
              <c:f>Povzetek!$C$12</c:f>
              <c:strCache>
                <c:ptCount val="1"/>
                <c:pt idx="0">
                  <c:v>Čisti Prihodek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Povzetek!$D$12:$G$12</c:f>
              <c:numCache>
                <c:formatCode>_-* #,##0\ [$€-424]_-;\-* #,##0\ [$€-424]_-;_-* "-"??\ [$€-424]_-;_-@_-</c:formatCode>
                <c:ptCount val="4"/>
                <c:pt idx="0">
                  <c:v>7253</c:v>
                </c:pt>
                <c:pt idx="1">
                  <c:v>8416</c:v>
                </c:pt>
                <c:pt idx="2">
                  <c:v>9359</c:v>
                </c:pt>
                <c:pt idx="3">
                  <c:v>10320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F-4A79-AE6F-4F843957E5E3}"/>
            </c:ext>
          </c:extLst>
        </c:ser>
        <c:ser>
          <c:idx val="2"/>
          <c:order val="4"/>
          <c:tx>
            <c:strRef>
              <c:f>Povzetek!$C$10</c:f>
              <c:strCache>
                <c:ptCount val="1"/>
                <c:pt idx="0">
                  <c:v>Bruto Dobiček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Povzetek!$D$10:$G$10</c:f>
              <c:numCache>
                <c:formatCode>_-* #,##0\ [$€-424]_-;\-* #,##0\ [$€-424]_-;_-* "-"??\ [$€-424]_-;_-@_-</c:formatCode>
                <c:ptCount val="4"/>
                <c:pt idx="0">
                  <c:v>40651</c:v>
                </c:pt>
                <c:pt idx="1">
                  <c:v>41612</c:v>
                </c:pt>
                <c:pt idx="2">
                  <c:v>42590</c:v>
                </c:pt>
                <c:pt idx="3">
                  <c:v>43586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6-4C11-88ED-78967BA8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300960"/>
        <c:axId val="984299712"/>
      </c:barChart>
      <c:catAx>
        <c:axId val="98430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299712"/>
        <c:crosses val="autoZero"/>
        <c:auto val="1"/>
        <c:lblAlgn val="ctr"/>
        <c:lblOffset val="100"/>
        <c:noMultiLvlLbl val="0"/>
      </c:catAx>
      <c:valAx>
        <c:axId val="9842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24]_-;\-* #,##0\ [$€-424]_-;_-* &quot;-&quot;??\ [$€-424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3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baseline="0">
                <a:effectLst/>
              </a:rPr>
              <a:t>Podatki Povzetka Proračuna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4"/>
          <c:order val="0"/>
          <c:tx>
            <c:strRef>
              <c:f>Povzetek!$C$12</c:f>
              <c:strCache>
                <c:ptCount val="1"/>
                <c:pt idx="0">
                  <c:v>Čisti Prihodek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Povzetek!$D$12:$G$12</c:f>
              <c:numCache>
                <c:formatCode>_-* #,##0\ [$€-424]_-;\-* #,##0\ [$€-424]_-;_-* "-"??\ [$€-424]_-;_-@_-</c:formatCode>
                <c:ptCount val="4"/>
                <c:pt idx="0">
                  <c:v>7253</c:v>
                </c:pt>
                <c:pt idx="1">
                  <c:v>8416</c:v>
                </c:pt>
                <c:pt idx="2">
                  <c:v>9359</c:v>
                </c:pt>
                <c:pt idx="3">
                  <c:v>10320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36-4C11-88ED-78967BA84A63}"/>
            </c:ext>
          </c:extLst>
        </c:ser>
        <c:ser>
          <c:idx val="3"/>
          <c:order val="1"/>
          <c:tx>
            <c:strRef>
              <c:f>Povzetek!$C$11</c:f>
              <c:strCache>
                <c:ptCount val="1"/>
                <c:pt idx="0">
                  <c:v>Izdatki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Povzetek!$D$11:$G$11</c:f>
              <c:numCache>
                <c:formatCode>_-* #,##0\ [$€-424]_-;\-* #,##0\ [$€-424]_-;_-* "-"??\ [$€-424]_-;_-@_-</c:formatCode>
                <c:ptCount val="4"/>
                <c:pt idx="0">
                  <c:v>33398</c:v>
                </c:pt>
                <c:pt idx="1">
                  <c:v>33196</c:v>
                </c:pt>
                <c:pt idx="2">
                  <c:v>33231</c:v>
                </c:pt>
                <c:pt idx="3">
                  <c:v>33266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6-4C11-88ED-78967BA84A63}"/>
            </c:ext>
          </c:extLst>
        </c:ser>
        <c:ser>
          <c:idx val="2"/>
          <c:order val="2"/>
          <c:tx>
            <c:strRef>
              <c:f>Povzetek!$C$10</c:f>
              <c:strCache>
                <c:ptCount val="1"/>
                <c:pt idx="0">
                  <c:v>Bruto Dobiček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Povzetek!$D$10:$G$10</c:f>
              <c:numCache>
                <c:formatCode>_-* #,##0\ [$€-424]_-;\-* #,##0\ [$€-424]_-;_-* "-"??\ [$€-424]_-;_-@_-</c:formatCode>
                <c:ptCount val="4"/>
                <c:pt idx="0">
                  <c:v>40651</c:v>
                </c:pt>
                <c:pt idx="1">
                  <c:v>41612</c:v>
                </c:pt>
                <c:pt idx="2">
                  <c:v>42590</c:v>
                </c:pt>
                <c:pt idx="3">
                  <c:v>43586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6-4C11-88ED-78967BA84A63}"/>
            </c:ext>
          </c:extLst>
        </c:ser>
        <c:ser>
          <c:idx val="1"/>
          <c:order val="3"/>
          <c:tx>
            <c:strRef>
              <c:f>Povzetek!$C$9</c:f>
              <c:strCache>
                <c:ptCount val="1"/>
                <c:pt idx="0">
                  <c:v>Stroški Prodanega Blaga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Povzetek!$D$9:$G$9</c:f>
              <c:numCache>
                <c:formatCode>_-* #,##0\ [$€-424]_-;\-* #,##0\ [$€-424]_-;_-* "-"??\ [$€-424]_-;_-@_-</c:formatCode>
                <c:ptCount val="4"/>
                <c:pt idx="0">
                  <c:v>58471</c:v>
                </c:pt>
                <c:pt idx="1">
                  <c:v>58997</c:v>
                </c:pt>
                <c:pt idx="2">
                  <c:v>59528</c:v>
                </c:pt>
                <c:pt idx="3">
                  <c:v>60064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6-4C11-88ED-78967BA84A63}"/>
            </c:ext>
          </c:extLst>
        </c:ser>
        <c:ser>
          <c:idx val="0"/>
          <c:order val="4"/>
          <c:tx>
            <c:strRef>
              <c:f>Povzetek!$C$8</c:f>
              <c:strCache>
                <c:ptCount val="1"/>
                <c:pt idx="0">
                  <c:v>Bruto Prihodek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Povzetek!$D$8:$G$8</c:f>
              <c:numCache>
                <c:formatCode>_-* #,##0\ [$€-424]_-;\-* #,##0\ [$€-424]_-;_-* "-"??\ [$€-424]_-;_-@_-</c:formatCode>
                <c:ptCount val="4"/>
                <c:pt idx="0">
                  <c:v>99122</c:v>
                </c:pt>
                <c:pt idx="1">
                  <c:v>100609</c:v>
                </c:pt>
                <c:pt idx="2">
                  <c:v>102118</c:v>
                </c:pt>
                <c:pt idx="3">
                  <c:v>103650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6-4C11-88ED-78967BA8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984300960"/>
        <c:axId val="984299712"/>
        <c:axId val="1431319152"/>
      </c:bar3DChart>
      <c:catAx>
        <c:axId val="98430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299712"/>
        <c:crosses val="autoZero"/>
        <c:auto val="1"/>
        <c:lblAlgn val="ctr"/>
        <c:lblOffset val="100"/>
        <c:noMultiLvlLbl val="0"/>
      </c:catAx>
      <c:valAx>
        <c:axId val="9842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24]_-;\-* #,##0\ [$€-424]_-;_-* &quot;-&quot;??\ [$€-424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300960"/>
        <c:crosses val="autoZero"/>
        <c:crossBetween val="between"/>
      </c:valAx>
      <c:serAx>
        <c:axId val="14313191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299712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216E5B7-ED27-45A6-9341-8F6C18F43F80}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EACFEA-3D57-45BC-882B-427E67B3B4F7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5DFDB30-9FAB-45E7-B779-B9394F3202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232CE1D-DF99-4DEF-ADA7-BC9A2F5E9D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47625</xdr:rowOff>
    </xdr:from>
    <xdr:to>
      <xdr:col>6</xdr:col>
      <xdr:colOff>552450</xdr:colOff>
      <xdr:row>33</xdr:row>
      <xdr:rowOff>38100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68750F5-5EF5-47DF-9B25-393DE5E06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16</xdr:row>
      <xdr:rowOff>38100</xdr:rowOff>
    </xdr:from>
    <xdr:to>
      <xdr:col>22</xdr:col>
      <xdr:colOff>323850</xdr:colOff>
      <xdr:row>33</xdr:row>
      <xdr:rowOff>28575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90F429C-A864-4AC0-83C3-280C384EB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104775</xdr:colOff>
      <xdr:row>16</xdr:row>
      <xdr:rowOff>38100</xdr:rowOff>
    </xdr:from>
    <xdr:to>
      <xdr:col>14</xdr:col>
      <xdr:colOff>409575</xdr:colOff>
      <xdr:row>33</xdr:row>
      <xdr:rowOff>28575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E508814A-D318-4EE9-8D5E-9811D8267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14</xdr:row>
      <xdr:rowOff>47625</xdr:rowOff>
    </xdr:from>
    <xdr:to>
      <xdr:col>7</xdr:col>
      <xdr:colOff>533400</xdr:colOff>
      <xdr:row>31</xdr:row>
      <xdr:rowOff>38100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BE56EAFB-F1FB-49B3-A646-C769B3C9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13</xdr:row>
      <xdr:rowOff>28575</xdr:rowOff>
    </xdr:from>
    <xdr:to>
      <xdr:col>8</xdr:col>
      <xdr:colOff>9525</xdr:colOff>
      <xdr:row>30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C0AD083-2267-41E8-B3F8-FE4B2464F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12</xdr:row>
      <xdr:rowOff>152400</xdr:rowOff>
    </xdr:from>
    <xdr:to>
      <xdr:col>17</xdr:col>
      <xdr:colOff>28575</xdr:colOff>
      <xdr:row>29</xdr:row>
      <xdr:rowOff>142875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8577E7D-5661-41D1-B3C2-79BECC27E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31</xdr:row>
      <xdr:rowOff>28574</xdr:rowOff>
    </xdr:from>
    <xdr:to>
      <xdr:col>8</xdr:col>
      <xdr:colOff>9525</xdr:colOff>
      <xdr:row>54</xdr:row>
      <xdr:rowOff>85724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CABC12CF-675D-4A8B-82EB-681F60B5F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31</xdr:row>
      <xdr:rowOff>47624</xdr:rowOff>
    </xdr:from>
    <xdr:to>
      <xdr:col>17</xdr:col>
      <xdr:colOff>19050</xdr:colOff>
      <xdr:row>54</xdr:row>
      <xdr:rowOff>104774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EC173BB0-ED73-4B0C-86DA-9F79413CC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KOR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čun Sredstev"/>
    </sheetNames>
    <sheetDataSet>
      <sheetData sheetId="0">
        <row r="23">
          <cell r="D23">
            <v>4231500</v>
          </cell>
          <cell r="E23">
            <v>4294972.5</v>
          </cell>
          <cell r="F23">
            <v>4359397.0875000004</v>
          </cell>
          <cell r="G23">
            <v>4424788.0438125003</v>
          </cell>
          <cell r="H23">
            <v>4491159.8644696875</v>
          </cell>
          <cell r="I23">
            <v>4558527.2624367326</v>
          </cell>
          <cell r="J23">
            <v>4626905.1713732844</v>
          </cell>
          <cell r="K23">
            <v>4696308.748943883</v>
          </cell>
          <cell r="L23">
            <v>4766753.3801780408</v>
          </cell>
          <cell r="M23">
            <v>4838254.6808807114</v>
          </cell>
          <cell r="N23">
            <v>4910828.5010939222</v>
          </cell>
          <cell r="O23">
            <v>4984490.9286103314</v>
          </cell>
        </row>
        <row r="29">
          <cell r="D29">
            <v>2511080</v>
          </cell>
          <cell r="E29">
            <v>2533679.7199999997</v>
          </cell>
          <cell r="F29">
            <v>2556482.8374799998</v>
          </cell>
          <cell r="G29">
            <v>2579491.1830173195</v>
          </cell>
          <cell r="H29">
            <v>2602706.603664475</v>
          </cell>
          <cell r="I29">
            <v>2626130.9630974554</v>
          </cell>
          <cell r="J29">
            <v>2649766.1417653328</v>
          </cell>
          <cell r="K29">
            <v>2673614.0370412213</v>
          </cell>
          <cell r="L29">
            <v>2697676.563374592</v>
          </cell>
          <cell r="M29">
            <v>2721955.6524449629</v>
          </cell>
          <cell r="N29">
            <v>2746453.2533169682</v>
          </cell>
          <cell r="O29">
            <v>2771171.3325968203</v>
          </cell>
        </row>
        <row r="30">
          <cell r="D30">
            <v>1720420</v>
          </cell>
          <cell r="E30">
            <v>1761292.7800000003</v>
          </cell>
          <cell r="F30">
            <v>1802914.2500200006</v>
          </cell>
          <cell r="G30">
            <v>1845296.8607951808</v>
          </cell>
          <cell r="H30">
            <v>1888453.2608052124</v>
          </cell>
          <cell r="I30">
            <v>1932396.2993392772</v>
          </cell>
          <cell r="J30">
            <v>1977139.0296079516</v>
          </cell>
          <cell r="K30">
            <v>2022694.7119026617</v>
          </cell>
          <cell r="L30">
            <v>2069076.8168034488</v>
          </cell>
          <cell r="M30">
            <v>2116299.0284357485</v>
          </cell>
          <cell r="N30">
            <v>2164375.247776954</v>
          </cell>
          <cell r="O30">
            <v>2213319.5960135111</v>
          </cell>
        </row>
        <row r="43">
          <cell r="D43">
            <v>1466270</v>
          </cell>
          <cell r="E43">
            <v>1436957.6</v>
          </cell>
          <cell r="F43">
            <v>1438468.6784000001</v>
          </cell>
          <cell r="G43">
            <v>1439993.3565056</v>
          </cell>
          <cell r="H43">
            <v>1441531.7567141503</v>
          </cell>
          <cell r="I43">
            <v>1443084.0025245778</v>
          </cell>
          <cell r="J43">
            <v>1444650.2185472993</v>
          </cell>
          <cell r="K43">
            <v>1477040.5305142247</v>
          </cell>
          <cell r="L43">
            <v>1447825.0652888524</v>
          </cell>
          <cell r="M43">
            <v>1449433.9508764523</v>
          </cell>
          <cell r="N43">
            <v>1451057.3164343406</v>
          </cell>
          <cell r="O43">
            <v>1452695.2922822493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C3" sqref="C3"/>
    </sheetView>
  </sheetViews>
  <sheetFormatPr defaultRowHeight="12.75" x14ac:dyDescent="0.2"/>
  <cols>
    <col min="1" max="1" width="30.140625" style="6" bestFit="1" customWidth="1"/>
    <col min="2" max="2" width="2.28515625" style="6" customWidth="1"/>
    <col min="3" max="3" width="17.28515625" style="6" customWidth="1"/>
    <col min="4" max="4" width="10.28515625" style="6" customWidth="1"/>
    <col min="5" max="15" width="9.28515625" style="6" customWidth="1"/>
    <col min="16" max="16384" width="9.140625" style="6"/>
  </cols>
  <sheetData>
    <row r="1" spans="1:15" x14ac:dyDescent="0.2">
      <c r="A1" s="1" t="s">
        <v>0</v>
      </c>
      <c r="B1" s="2"/>
      <c r="C1" s="3" t="s">
        <v>51</v>
      </c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x14ac:dyDescent="0.2">
      <c r="A2" s="1"/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s="1" t="s">
        <v>1</v>
      </c>
      <c r="B3" s="2"/>
      <c r="C3" s="4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" t="s">
        <v>2</v>
      </c>
      <c r="B4" s="2"/>
      <c r="C4" s="4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">
      <c r="A5" s="1" t="s">
        <v>3</v>
      </c>
      <c r="B5" s="2"/>
      <c r="C5" s="6" t="s">
        <v>52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3.5" thickBot="1" x14ac:dyDescent="0.25">
      <c r="A6" s="1"/>
      <c r="B6" s="2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4</v>
      </c>
      <c r="B7" s="2"/>
      <c r="C7" s="7" t="s">
        <v>5</v>
      </c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1"/>
      <c r="B8" s="2"/>
      <c r="C8" s="9" t="s">
        <v>6</v>
      </c>
      <c r="D8" s="30">
        <v>1.4999999999999999E-2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3.5" thickBot="1" x14ac:dyDescent="0.25">
      <c r="A9" s="1"/>
      <c r="B9" s="2"/>
      <c r="C9" s="10" t="s">
        <v>7</v>
      </c>
      <c r="D9" s="31">
        <v>8.9999999999999993E-3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3.5" thickBot="1" x14ac:dyDescent="0.25">
      <c r="A10" s="1"/>
      <c r="B10" s="2"/>
      <c r="C10" s="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1" t="s">
        <v>8</v>
      </c>
      <c r="B11" s="2"/>
      <c r="C11" s="11"/>
      <c r="D11" s="12" t="s">
        <v>9</v>
      </c>
      <c r="E11" s="12" t="s">
        <v>10</v>
      </c>
      <c r="F11" s="12" t="s">
        <v>11</v>
      </c>
      <c r="G11" s="12" t="s">
        <v>12</v>
      </c>
      <c r="H11" s="29" t="s">
        <v>53</v>
      </c>
      <c r="I11" s="5"/>
      <c r="J11" s="5"/>
      <c r="K11" s="5"/>
      <c r="L11" s="5"/>
      <c r="M11" s="5"/>
      <c r="N11" s="5"/>
      <c r="O11" s="5"/>
    </row>
    <row r="12" spans="1:15" x14ac:dyDescent="0.2">
      <c r="A12" s="1"/>
      <c r="B12" s="2"/>
      <c r="C12" s="9" t="s">
        <v>14</v>
      </c>
      <c r="D12" s="32">
        <v>12885860</v>
      </c>
      <c r="E12" s="32">
        <v>13079170</v>
      </c>
      <c r="F12" s="32">
        <v>13275340</v>
      </c>
      <c r="G12" s="32">
        <v>13474500</v>
      </c>
      <c r="H12" s="33">
        <f>SUM(BP_Skupaj)</f>
        <v>55183886.169299096</v>
      </c>
      <c r="I12" s="5"/>
      <c r="J12" s="5"/>
      <c r="K12" s="5"/>
      <c r="L12" s="5"/>
      <c r="M12" s="5"/>
      <c r="N12" s="5"/>
      <c r="O12" s="5"/>
    </row>
    <row r="13" spans="1:15" x14ac:dyDescent="0.2">
      <c r="A13" s="1"/>
      <c r="B13" s="2"/>
      <c r="C13" s="9" t="s">
        <v>15</v>
      </c>
      <c r="D13" s="32">
        <v>7601230</v>
      </c>
      <c r="E13" s="32">
        <v>7669610</v>
      </c>
      <c r="F13" s="32">
        <v>7738640</v>
      </c>
      <c r="G13" s="32">
        <v>7808320</v>
      </c>
      <c r="H13" s="33">
        <f>SUM(SPB_Skupaj)</f>
        <v>31670208.287799142</v>
      </c>
      <c r="I13" s="5"/>
      <c r="J13" s="5"/>
      <c r="K13" s="5"/>
      <c r="L13" s="5"/>
      <c r="M13" s="5"/>
      <c r="N13" s="5"/>
      <c r="O13" s="5"/>
    </row>
    <row r="14" spans="1:15" x14ac:dyDescent="0.2">
      <c r="A14" s="1"/>
      <c r="B14" s="2"/>
      <c r="C14" s="9" t="s">
        <v>16</v>
      </c>
      <c r="D14" s="32">
        <v>5284630</v>
      </c>
      <c r="E14" s="32">
        <v>5409560</v>
      </c>
      <c r="F14" s="32">
        <v>5536700</v>
      </c>
      <c r="G14" s="32">
        <v>5666180</v>
      </c>
      <c r="H14" s="33">
        <f>SUM(Bruto_Dobiček)</f>
        <v>23513677.88149995</v>
      </c>
      <c r="I14" s="5"/>
      <c r="J14" s="5"/>
      <c r="K14" s="5"/>
      <c r="L14" s="5"/>
      <c r="M14" s="5"/>
      <c r="N14" s="5"/>
      <c r="O14" s="5"/>
    </row>
    <row r="15" spans="1:15" x14ac:dyDescent="0.2">
      <c r="A15" s="1"/>
      <c r="B15" s="2"/>
      <c r="C15" s="9" t="s">
        <v>17</v>
      </c>
      <c r="D15" s="32">
        <v>4341740</v>
      </c>
      <c r="E15" s="32">
        <v>4315480</v>
      </c>
      <c r="F15" s="32">
        <v>4320030</v>
      </c>
      <c r="G15" s="32">
        <v>4324580</v>
      </c>
      <c r="H15" s="33">
        <f>SUM(Izdatki_Skupaj)</f>
        <v>17389007.768087748</v>
      </c>
      <c r="I15" s="5"/>
      <c r="J15" s="5"/>
      <c r="K15" s="5"/>
      <c r="L15" s="5"/>
      <c r="M15" s="5"/>
      <c r="N15" s="5"/>
      <c r="O15" s="5"/>
    </row>
    <row r="16" spans="1:15" ht="13.5" thickBot="1" x14ac:dyDescent="0.25">
      <c r="A16" s="1"/>
      <c r="B16" s="2"/>
      <c r="C16" s="14" t="s">
        <v>18</v>
      </c>
      <c r="D16" s="34">
        <v>942890</v>
      </c>
      <c r="E16" s="34">
        <v>1094080</v>
      </c>
      <c r="F16" s="34">
        <v>1216670</v>
      </c>
      <c r="G16" s="34">
        <v>1341600</v>
      </c>
      <c r="H16" s="35">
        <f>SUM(Čisti_Prihodek)</f>
        <v>6124670.1134122005</v>
      </c>
      <c r="I16" s="5"/>
      <c r="J16" s="5"/>
      <c r="K16" s="5"/>
      <c r="L16" s="5"/>
      <c r="M16" s="5"/>
      <c r="N16" s="5"/>
      <c r="O16" s="5"/>
    </row>
    <row r="17" spans="1:15" x14ac:dyDescent="0.2">
      <c r="A17" s="1"/>
      <c r="B17" s="2"/>
      <c r="C17" s="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3.5" thickBot="1" x14ac:dyDescent="0.25">
      <c r="A18" s="1" t="s">
        <v>19</v>
      </c>
      <c r="B18" s="2"/>
      <c r="C18" s="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15"/>
      <c r="B19" s="2"/>
      <c r="C19" s="16"/>
      <c r="D19" s="8" t="s">
        <v>20</v>
      </c>
      <c r="E19" s="8" t="s">
        <v>21</v>
      </c>
      <c r="F19" s="8" t="s">
        <v>54</v>
      </c>
      <c r="G19" s="8" t="s">
        <v>23</v>
      </c>
      <c r="H19" s="8" t="s">
        <v>55</v>
      </c>
      <c r="I19" s="8" t="s">
        <v>24</v>
      </c>
      <c r="J19" s="8" t="s">
        <v>25</v>
      </c>
      <c r="K19" s="8" t="s">
        <v>26</v>
      </c>
      <c r="L19" s="8" t="s">
        <v>27</v>
      </c>
      <c r="M19" s="8" t="s">
        <v>28</v>
      </c>
      <c r="N19" s="8" t="s">
        <v>29</v>
      </c>
      <c r="O19" s="8" t="s">
        <v>56</v>
      </c>
    </row>
    <row r="20" spans="1:15" x14ac:dyDescent="0.2">
      <c r="A20" s="15"/>
      <c r="B20" s="2"/>
      <c r="C20" s="17" t="s">
        <v>14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x14ac:dyDescent="0.2">
      <c r="A21" s="15"/>
      <c r="B21" s="2"/>
      <c r="C21" s="20" t="s">
        <v>30</v>
      </c>
      <c r="D21" s="36">
        <v>3510000</v>
      </c>
      <c r="E21" s="37">
        <v>3562650</v>
      </c>
      <c r="F21" s="37">
        <v>3616089.75</v>
      </c>
      <c r="G21" s="37">
        <v>3670331.0962499999</v>
      </c>
      <c r="H21" s="37">
        <v>3725386.06269375</v>
      </c>
      <c r="I21" s="37">
        <v>3781266.8536341563</v>
      </c>
      <c r="J21" s="37">
        <v>3837985.8564386689</v>
      </c>
      <c r="K21" s="37">
        <v>3895555.6442852486</v>
      </c>
      <c r="L21" s="37">
        <v>3953988.9789495273</v>
      </c>
      <c r="M21" s="37">
        <v>4013298.8136337702</v>
      </c>
      <c r="N21" s="37">
        <v>4073498.2958382769</v>
      </c>
      <c r="O21" s="38">
        <v>4134600.7702758508</v>
      </c>
    </row>
    <row r="22" spans="1:15" ht="13.5" thickBot="1" x14ac:dyDescent="0.25">
      <c r="A22" s="15"/>
      <c r="B22" s="2"/>
      <c r="C22" s="20" t="s">
        <v>31</v>
      </c>
      <c r="D22" s="36">
        <v>721500</v>
      </c>
      <c r="E22" s="37">
        <v>732322.5</v>
      </c>
      <c r="F22" s="37">
        <v>743307.33750000002</v>
      </c>
      <c r="G22" s="37">
        <v>754456.9475624999</v>
      </c>
      <c r="H22" s="37">
        <v>765773.80177593743</v>
      </c>
      <c r="I22" s="37">
        <v>777260.4088025766</v>
      </c>
      <c r="J22" s="37">
        <v>788919.31493461516</v>
      </c>
      <c r="K22" s="37">
        <v>800753.1046586344</v>
      </c>
      <c r="L22" s="37">
        <v>812764.4012285138</v>
      </c>
      <c r="M22" s="37">
        <v>824955.86724694143</v>
      </c>
      <c r="N22" s="37">
        <v>837330.20525564556</v>
      </c>
      <c r="O22" s="38">
        <v>849890.15833448025</v>
      </c>
    </row>
    <row r="23" spans="1:15" ht="13.5" thickBot="1" x14ac:dyDescent="0.25">
      <c r="A23" s="15"/>
      <c r="B23" s="2"/>
      <c r="C23" s="21" t="s">
        <v>32</v>
      </c>
      <c r="D23" s="39">
        <f t="shared" ref="D23:O23" si="0">SUM(D21:D22)</f>
        <v>4231500</v>
      </c>
      <c r="E23" s="39">
        <f t="shared" si="0"/>
        <v>4294972.5</v>
      </c>
      <c r="F23" s="39">
        <f t="shared" si="0"/>
        <v>4359397.0875000004</v>
      </c>
      <c r="G23" s="39">
        <f t="shared" si="0"/>
        <v>4424788.0438125003</v>
      </c>
      <c r="H23" s="39">
        <f t="shared" si="0"/>
        <v>4491159.8644696875</v>
      </c>
      <c r="I23" s="39">
        <f t="shared" si="0"/>
        <v>4558527.2624367326</v>
      </c>
      <c r="J23" s="39">
        <f t="shared" si="0"/>
        <v>4626905.1713732844</v>
      </c>
      <c r="K23" s="39">
        <f t="shared" si="0"/>
        <v>4696308.748943883</v>
      </c>
      <c r="L23" s="39">
        <f t="shared" si="0"/>
        <v>4766753.3801780408</v>
      </c>
      <c r="M23" s="39">
        <f t="shared" si="0"/>
        <v>4838254.6808807114</v>
      </c>
      <c r="N23" s="39">
        <f t="shared" si="0"/>
        <v>4910828.5010939222</v>
      </c>
      <c r="O23" s="40">
        <f t="shared" si="0"/>
        <v>4984490.9286103314</v>
      </c>
    </row>
    <row r="24" spans="1:15" x14ac:dyDescent="0.2">
      <c r="A24" s="15"/>
      <c r="B24" s="2"/>
      <c r="C24" s="17" t="s">
        <v>15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3"/>
    </row>
    <row r="25" spans="1:15" x14ac:dyDescent="0.2">
      <c r="A25" s="15"/>
      <c r="B25" s="2"/>
      <c r="C25" s="20" t="s">
        <v>33</v>
      </c>
      <c r="D25" s="36">
        <v>2302300</v>
      </c>
      <c r="E25" s="36">
        <v>2323020.7000000002</v>
      </c>
      <c r="F25" s="36">
        <v>2343927.8862999999</v>
      </c>
      <c r="G25" s="36">
        <v>2365023.2372766994</v>
      </c>
      <c r="H25" s="36">
        <v>2386308.4464121899</v>
      </c>
      <c r="I25" s="36">
        <v>2407785.2224298995</v>
      </c>
      <c r="J25" s="36">
        <v>2429455.2894317685</v>
      </c>
      <c r="K25" s="36">
        <v>2451320.3870366546</v>
      </c>
      <c r="L25" s="36">
        <v>2473382.2705199844</v>
      </c>
      <c r="M25" s="36">
        <v>2495642.7109546643</v>
      </c>
      <c r="N25" s="36">
        <v>2518103.4953532564</v>
      </c>
      <c r="O25" s="33">
        <v>2540766.4268114353</v>
      </c>
    </row>
    <row r="26" spans="1:15" x14ac:dyDescent="0.2">
      <c r="A26" s="15"/>
      <c r="B26" s="2"/>
      <c r="C26" s="20" t="s">
        <v>34</v>
      </c>
      <c r="D26" s="36">
        <v>35100</v>
      </c>
      <c r="E26" s="36">
        <v>35415.9</v>
      </c>
      <c r="F26" s="36">
        <v>35734.643100000001</v>
      </c>
      <c r="G26" s="36">
        <v>36056.254887900002</v>
      </c>
      <c r="H26" s="36">
        <v>36380.761181891103</v>
      </c>
      <c r="I26" s="36">
        <v>36708.188032528124</v>
      </c>
      <c r="J26" s="36">
        <v>37038.56172482088</v>
      </c>
      <c r="K26" s="36">
        <v>37371.908780344267</v>
      </c>
      <c r="L26" s="36">
        <v>37708.255959367365</v>
      </c>
      <c r="M26" s="36">
        <v>38047.630263001665</v>
      </c>
      <c r="N26" s="36">
        <v>38390.058935368688</v>
      </c>
      <c r="O26" s="33">
        <v>38735.569465787004</v>
      </c>
    </row>
    <row r="27" spans="1:15" x14ac:dyDescent="0.2">
      <c r="A27" s="15"/>
      <c r="B27" s="2"/>
      <c r="C27" s="20" t="s">
        <v>35</v>
      </c>
      <c r="D27" s="36">
        <v>161200</v>
      </c>
      <c r="E27" s="36">
        <v>162650.79999999999</v>
      </c>
      <c r="F27" s="36">
        <v>164114.65720000002</v>
      </c>
      <c r="G27" s="36">
        <v>165591.68911480001</v>
      </c>
      <c r="H27" s="36">
        <v>167082.0143168332</v>
      </c>
      <c r="I27" s="36">
        <v>168585.75244568472</v>
      </c>
      <c r="J27" s="36">
        <v>170103.02421769587</v>
      </c>
      <c r="K27" s="36">
        <v>171633.95143565515</v>
      </c>
      <c r="L27" s="36">
        <v>173178.65699857604</v>
      </c>
      <c r="M27" s="36">
        <v>174737.26491156322</v>
      </c>
      <c r="N27" s="36">
        <v>176309.90029576729</v>
      </c>
      <c r="O27" s="33">
        <v>177896.68939842918</v>
      </c>
    </row>
    <row r="28" spans="1:15" ht="13.5" thickBot="1" x14ac:dyDescent="0.25">
      <c r="A28" s="15"/>
      <c r="B28" s="2"/>
      <c r="C28" s="20" t="s">
        <v>36</v>
      </c>
      <c r="D28" s="36">
        <v>12480</v>
      </c>
      <c r="E28" s="36">
        <v>12592.32</v>
      </c>
      <c r="F28" s="36">
        <v>12705.650880000001</v>
      </c>
      <c r="G28" s="36">
        <v>12820.00173792</v>
      </c>
      <c r="H28" s="36">
        <v>12935.38175356128</v>
      </c>
      <c r="I28" s="36">
        <v>13051.800189343332</v>
      </c>
      <c r="J28" s="36">
        <v>13169.266391047422</v>
      </c>
      <c r="K28" s="36">
        <v>13287.789788566848</v>
      </c>
      <c r="L28" s="36">
        <v>13407.37989666395</v>
      </c>
      <c r="M28" s="36">
        <v>13528.046315733925</v>
      </c>
      <c r="N28" s="36">
        <v>13649.798732575531</v>
      </c>
      <c r="O28" s="33">
        <v>13772.646921168711</v>
      </c>
    </row>
    <row r="29" spans="1:15" ht="13.5" thickBot="1" x14ac:dyDescent="0.25">
      <c r="A29" s="15"/>
      <c r="B29" s="2"/>
      <c r="C29" s="21" t="s">
        <v>37</v>
      </c>
      <c r="D29" s="39">
        <f t="shared" ref="D29:O29" si="1">SUM(D25:D28)</f>
        <v>2511080</v>
      </c>
      <c r="E29" s="39">
        <f t="shared" si="1"/>
        <v>2533679.7199999997</v>
      </c>
      <c r="F29" s="39">
        <f t="shared" si="1"/>
        <v>2556482.8374799998</v>
      </c>
      <c r="G29" s="39">
        <f t="shared" si="1"/>
        <v>2579491.1830173195</v>
      </c>
      <c r="H29" s="39">
        <f t="shared" si="1"/>
        <v>2602706.603664475</v>
      </c>
      <c r="I29" s="39">
        <f t="shared" si="1"/>
        <v>2626130.9630974554</v>
      </c>
      <c r="J29" s="39">
        <f t="shared" si="1"/>
        <v>2649766.1417653328</v>
      </c>
      <c r="K29" s="39">
        <f t="shared" si="1"/>
        <v>2673614.0370412213</v>
      </c>
      <c r="L29" s="39">
        <f t="shared" si="1"/>
        <v>2697676.563374592</v>
      </c>
      <c r="M29" s="39">
        <f t="shared" si="1"/>
        <v>2721955.6524449629</v>
      </c>
      <c r="N29" s="39">
        <f t="shared" si="1"/>
        <v>2746453.2533169682</v>
      </c>
      <c r="O29" s="40">
        <f t="shared" si="1"/>
        <v>2771171.3325968203</v>
      </c>
    </row>
    <row r="30" spans="1:15" ht="13.5" thickBot="1" x14ac:dyDescent="0.25">
      <c r="A30" s="15"/>
      <c r="B30" s="2"/>
      <c r="C30" s="21" t="s">
        <v>16</v>
      </c>
      <c r="D30" s="39">
        <f t="shared" ref="D30:O30" si="2">D23-SUM(D25:D28)</f>
        <v>1720420</v>
      </c>
      <c r="E30" s="39">
        <f t="shared" si="2"/>
        <v>1761292.7800000003</v>
      </c>
      <c r="F30" s="39">
        <f t="shared" si="2"/>
        <v>1802914.2500200006</v>
      </c>
      <c r="G30" s="39">
        <f t="shared" si="2"/>
        <v>1845296.8607951808</v>
      </c>
      <c r="H30" s="39">
        <f t="shared" si="2"/>
        <v>1888453.2608052124</v>
      </c>
      <c r="I30" s="39">
        <f t="shared" si="2"/>
        <v>1932396.2993392772</v>
      </c>
      <c r="J30" s="39">
        <f t="shared" si="2"/>
        <v>1977139.0296079516</v>
      </c>
      <c r="K30" s="39">
        <f t="shared" si="2"/>
        <v>2022694.7119026617</v>
      </c>
      <c r="L30" s="39">
        <f t="shared" si="2"/>
        <v>2069076.8168034488</v>
      </c>
      <c r="M30" s="39">
        <f t="shared" si="2"/>
        <v>2116299.0284357485</v>
      </c>
      <c r="N30" s="39">
        <f t="shared" si="2"/>
        <v>2164375.247776954</v>
      </c>
      <c r="O30" s="40">
        <f t="shared" si="2"/>
        <v>2213319.5960135111</v>
      </c>
    </row>
    <row r="31" spans="1:15" x14ac:dyDescent="0.2">
      <c r="A31" s="15"/>
      <c r="B31" s="2"/>
      <c r="C31" s="17" t="s">
        <v>17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3"/>
    </row>
    <row r="32" spans="1:15" x14ac:dyDescent="0.2">
      <c r="A32" s="15"/>
      <c r="B32" s="2"/>
      <c r="C32" s="20" t="s">
        <v>38</v>
      </c>
      <c r="D32" s="36">
        <v>520000</v>
      </c>
      <c r="E32" s="36">
        <v>520000</v>
      </c>
      <c r="F32" s="36">
        <v>520000</v>
      </c>
      <c r="G32" s="36">
        <v>520000</v>
      </c>
      <c r="H32" s="36">
        <v>520000</v>
      </c>
      <c r="I32" s="36">
        <v>520000</v>
      </c>
      <c r="J32" s="36">
        <v>520000</v>
      </c>
      <c r="K32" s="36">
        <v>520000</v>
      </c>
      <c r="L32" s="36">
        <v>520000</v>
      </c>
      <c r="M32" s="36">
        <v>520000</v>
      </c>
      <c r="N32" s="36">
        <v>520000</v>
      </c>
      <c r="O32" s="33">
        <v>520000</v>
      </c>
    </row>
    <row r="33" spans="1:15" x14ac:dyDescent="0.2">
      <c r="A33" s="15"/>
      <c r="B33" s="2"/>
      <c r="C33" s="20" t="s">
        <v>39</v>
      </c>
      <c r="D33" s="36">
        <v>611000</v>
      </c>
      <c r="E33" s="36">
        <v>611000</v>
      </c>
      <c r="F33" s="36">
        <v>611000</v>
      </c>
      <c r="G33" s="36">
        <v>611000</v>
      </c>
      <c r="H33" s="36">
        <v>611000</v>
      </c>
      <c r="I33" s="36">
        <v>611000</v>
      </c>
      <c r="J33" s="36">
        <v>611000</v>
      </c>
      <c r="K33" s="36">
        <v>611000</v>
      </c>
      <c r="L33" s="36">
        <v>611000</v>
      </c>
      <c r="M33" s="36">
        <v>611000</v>
      </c>
      <c r="N33" s="36">
        <v>611000</v>
      </c>
      <c r="O33" s="33">
        <v>611000</v>
      </c>
    </row>
    <row r="34" spans="1:15" x14ac:dyDescent="0.2">
      <c r="A34" s="15"/>
      <c r="B34" s="2"/>
      <c r="C34" s="20" t="s">
        <v>40</v>
      </c>
      <c r="D34" s="36">
        <v>65000</v>
      </c>
      <c r="E34" s="36">
        <v>65000</v>
      </c>
      <c r="F34" s="36">
        <v>65000</v>
      </c>
      <c r="G34" s="36">
        <v>65000</v>
      </c>
      <c r="H34" s="36">
        <v>65000</v>
      </c>
      <c r="I34" s="36">
        <v>65000</v>
      </c>
      <c r="J34" s="36">
        <v>65000</v>
      </c>
      <c r="K34" s="36">
        <v>65000</v>
      </c>
      <c r="L34" s="36">
        <v>65000</v>
      </c>
      <c r="M34" s="36">
        <v>65000</v>
      </c>
      <c r="N34" s="36">
        <v>65000</v>
      </c>
      <c r="O34" s="33">
        <v>65000</v>
      </c>
    </row>
    <row r="35" spans="1:15" x14ac:dyDescent="0.2">
      <c r="A35" s="15"/>
      <c r="B35" s="2"/>
      <c r="C35" s="20" t="s">
        <v>41</v>
      </c>
      <c r="D35" s="36">
        <v>9750</v>
      </c>
      <c r="E35" s="36">
        <v>9750</v>
      </c>
      <c r="F35" s="36">
        <v>9750</v>
      </c>
      <c r="G35" s="36">
        <v>9750</v>
      </c>
      <c r="H35" s="36">
        <v>9750</v>
      </c>
      <c r="I35" s="36">
        <v>9750</v>
      </c>
      <c r="J35" s="36">
        <v>9750</v>
      </c>
      <c r="K35" s="36">
        <v>9750</v>
      </c>
      <c r="L35" s="36">
        <v>9750</v>
      </c>
      <c r="M35" s="36">
        <v>9750</v>
      </c>
      <c r="N35" s="36">
        <v>9750</v>
      </c>
      <c r="O35" s="33">
        <v>9750</v>
      </c>
    </row>
    <row r="36" spans="1:15" x14ac:dyDescent="0.2">
      <c r="A36" s="15"/>
      <c r="B36" s="2"/>
      <c r="C36" s="20" t="s">
        <v>42</v>
      </c>
      <c r="D36" s="36">
        <v>30810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30810</v>
      </c>
      <c r="L36" s="36">
        <v>0</v>
      </c>
      <c r="M36" s="36">
        <v>0</v>
      </c>
      <c r="N36" s="36">
        <v>0</v>
      </c>
      <c r="O36" s="33">
        <v>0</v>
      </c>
    </row>
    <row r="37" spans="1:15" x14ac:dyDescent="0.2">
      <c r="A37" s="15"/>
      <c r="B37" s="2"/>
      <c r="C37" s="20" t="s">
        <v>43</v>
      </c>
      <c r="D37" s="36">
        <v>36400</v>
      </c>
      <c r="E37" s="36">
        <v>36727.599999999999</v>
      </c>
      <c r="F37" s="36">
        <v>37058.148399999998</v>
      </c>
      <c r="G37" s="36">
        <v>37391.671735599994</v>
      </c>
      <c r="H37" s="36">
        <v>37728.196781220402</v>
      </c>
      <c r="I37" s="36">
        <v>38067.750552251382</v>
      </c>
      <c r="J37" s="36">
        <v>38410.36030722165</v>
      </c>
      <c r="K37" s="36">
        <v>38756.053549986638</v>
      </c>
      <c r="L37" s="36">
        <v>39104.858031936521</v>
      </c>
      <c r="M37" s="36">
        <v>39456.801754223947</v>
      </c>
      <c r="N37" s="36">
        <v>39811.912970011967</v>
      </c>
      <c r="O37" s="33">
        <v>40170.220186742074</v>
      </c>
    </row>
    <row r="38" spans="1:15" x14ac:dyDescent="0.2">
      <c r="A38" s="15"/>
      <c r="B38" s="2"/>
      <c r="C38" s="20" t="s">
        <v>44</v>
      </c>
      <c r="D38" s="36">
        <v>19110</v>
      </c>
      <c r="E38" s="36">
        <v>19110</v>
      </c>
      <c r="F38" s="36">
        <v>19110</v>
      </c>
      <c r="G38" s="36">
        <v>19110</v>
      </c>
      <c r="H38" s="36">
        <v>19110</v>
      </c>
      <c r="I38" s="36">
        <v>19110</v>
      </c>
      <c r="J38" s="36">
        <v>19110</v>
      </c>
      <c r="K38" s="36">
        <v>19110</v>
      </c>
      <c r="L38" s="36">
        <v>19110</v>
      </c>
      <c r="M38" s="36">
        <v>19110</v>
      </c>
      <c r="N38" s="36">
        <v>19110</v>
      </c>
      <c r="O38" s="33">
        <v>19110</v>
      </c>
    </row>
    <row r="39" spans="1:15" x14ac:dyDescent="0.2">
      <c r="A39" s="15"/>
      <c r="B39" s="2"/>
      <c r="C39" s="20" t="s">
        <v>45</v>
      </c>
      <c r="D39" s="36">
        <v>13000</v>
      </c>
      <c r="E39" s="36">
        <v>13000</v>
      </c>
      <c r="F39" s="36">
        <v>13000</v>
      </c>
      <c r="G39" s="36">
        <v>13000</v>
      </c>
      <c r="H39" s="36">
        <v>13000</v>
      </c>
      <c r="I39" s="36">
        <v>13000</v>
      </c>
      <c r="J39" s="36">
        <v>13000</v>
      </c>
      <c r="K39" s="36">
        <v>13000</v>
      </c>
      <c r="L39" s="36">
        <v>13000</v>
      </c>
      <c r="M39" s="36">
        <v>13000</v>
      </c>
      <c r="N39" s="36">
        <v>13000</v>
      </c>
      <c r="O39" s="33">
        <v>13000</v>
      </c>
    </row>
    <row r="40" spans="1:15" x14ac:dyDescent="0.2">
      <c r="A40" s="15"/>
      <c r="B40" s="2"/>
      <c r="C40" s="20" t="s">
        <v>46</v>
      </c>
      <c r="D40" s="36">
        <v>26000</v>
      </c>
      <c r="E40" s="36">
        <v>26234</v>
      </c>
      <c r="F40" s="36">
        <v>26470.106000000003</v>
      </c>
      <c r="G40" s="36">
        <v>26708.336954000002</v>
      </c>
      <c r="H40" s="36">
        <v>26948.711986586004</v>
      </c>
      <c r="I40" s="36">
        <v>27191.250394465278</v>
      </c>
      <c r="J40" s="36">
        <v>27435.971648015468</v>
      </c>
      <c r="K40" s="36">
        <v>27682.895392847604</v>
      </c>
      <c r="L40" s="36">
        <v>27932.041451383233</v>
      </c>
      <c r="M40" s="36">
        <v>28183.429824445684</v>
      </c>
      <c r="N40" s="36">
        <v>28437.080692865693</v>
      </c>
      <c r="O40" s="33">
        <v>28693.014419101484</v>
      </c>
    </row>
    <row r="41" spans="1:15" x14ac:dyDescent="0.2">
      <c r="A41" s="15"/>
      <c r="B41" s="2"/>
      <c r="C41" s="20" t="s">
        <v>47</v>
      </c>
      <c r="D41" s="36">
        <v>31200</v>
      </c>
      <c r="E41" s="36">
        <v>31200</v>
      </c>
      <c r="F41" s="36">
        <v>31200</v>
      </c>
      <c r="G41" s="36">
        <v>31200</v>
      </c>
      <c r="H41" s="36">
        <v>31200</v>
      </c>
      <c r="I41" s="36">
        <v>31200</v>
      </c>
      <c r="J41" s="36">
        <v>31200</v>
      </c>
      <c r="K41" s="36">
        <v>31200</v>
      </c>
      <c r="L41" s="36">
        <v>31200</v>
      </c>
      <c r="M41" s="36">
        <v>31200</v>
      </c>
      <c r="N41" s="36">
        <v>31200</v>
      </c>
      <c r="O41" s="33">
        <v>31200</v>
      </c>
    </row>
    <row r="42" spans="1:15" ht="13.5" thickBot="1" x14ac:dyDescent="0.25">
      <c r="A42" s="15"/>
      <c r="B42" s="2"/>
      <c r="C42" s="20" t="s">
        <v>48</v>
      </c>
      <c r="D42" s="36">
        <v>104000</v>
      </c>
      <c r="E42" s="36">
        <v>104936</v>
      </c>
      <c r="F42" s="36">
        <v>105880.42400000001</v>
      </c>
      <c r="G42" s="36">
        <v>106833.34781600001</v>
      </c>
      <c r="H42" s="36">
        <v>107794.84794634402</v>
      </c>
      <c r="I42" s="36">
        <v>108765.00157786111</v>
      </c>
      <c r="J42" s="36">
        <v>109743.88659206187</v>
      </c>
      <c r="K42" s="36">
        <v>110731.58157139042</v>
      </c>
      <c r="L42" s="36">
        <v>111728.16580553293</v>
      </c>
      <c r="M42" s="36">
        <v>112733.71929778274</v>
      </c>
      <c r="N42" s="36">
        <v>113748.32277146277</v>
      </c>
      <c r="O42" s="33">
        <v>114772.05767640594</v>
      </c>
    </row>
    <row r="43" spans="1:15" ht="13.5" thickBot="1" x14ac:dyDescent="0.25">
      <c r="A43" s="15"/>
      <c r="B43" s="2"/>
      <c r="C43" s="21" t="s">
        <v>49</v>
      </c>
      <c r="D43" s="39">
        <f t="shared" ref="D43:O43" si="3">SUM(D32:D42)</f>
        <v>1466270</v>
      </c>
      <c r="E43" s="39">
        <f t="shared" si="3"/>
        <v>1436957.6</v>
      </c>
      <c r="F43" s="39">
        <f t="shared" si="3"/>
        <v>1438468.6784000001</v>
      </c>
      <c r="G43" s="39">
        <f t="shared" si="3"/>
        <v>1439993.3565056</v>
      </c>
      <c r="H43" s="39">
        <f t="shared" si="3"/>
        <v>1441531.7567141503</v>
      </c>
      <c r="I43" s="39">
        <f t="shared" si="3"/>
        <v>1443084.0025245778</v>
      </c>
      <c r="J43" s="39">
        <f t="shared" si="3"/>
        <v>1444650.2185472993</v>
      </c>
      <c r="K43" s="39">
        <f t="shared" si="3"/>
        <v>1477040.5305142247</v>
      </c>
      <c r="L43" s="39">
        <f t="shared" si="3"/>
        <v>1447825.0652888524</v>
      </c>
      <c r="M43" s="39">
        <f t="shared" si="3"/>
        <v>1449433.9508764523</v>
      </c>
      <c r="N43" s="39">
        <f t="shared" si="3"/>
        <v>1451057.3164343406</v>
      </c>
      <c r="O43" s="40">
        <f t="shared" si="3"/>
        <v>1452695.2922822493</v>
      </c>
    </row>
    <row r="44" spans="1:15" ht="13.5" thickBot="1" x14ac:dyDescent="0.25">
      <c r="A44" s="15"/>
      <c r="B44" s="2"/>
      <c r="C44" s="21" t="s">
        <v>18</v>
      </c>
      <c r="D44" s="39">
        <f t="shared" ref="D44:O44" si="4">D30-D43</f>
        <v>254150</v>
      </c>
      <c r="E44" s="39">
        <f t="shared" si="4"/>
        <v>324335.18000000017</v>
      </c>
      <c r="F44" s="39">
        <f t="shared" si="4"/>
        <v>364445.57162000053</v>
      </c>
      <c r="G44" s="39">
        <f t="shared" si="4"/>
        <v>405303.50428958074</v>
      </c>
      <c r="H44" s="39">
        <f t="shared" si="4"/>
        <v>446921.50409106212</v>
      </c>
      <c r="I44" s="39">
        <f t="shared" si="4"/>
        <v>489312.29681469942</v>
      </c>
      <c r="J44" s="39">
        <f t="shared" si="4"/>
        <v>532488.81106065237</v>
      </c>
      <c r="K44" s="39">
        <f t="shared" si="4"/>
        <v>545654.18138843705</v>
      </c>
      <c r="L44" s="39">
        <f t="shared" si="4"/>
        <v>621251.7515145964</v>
      </c>
      <c r="M44" s="39">
        <f t="shared" si="4"/>
        <v>666865.07755929627</v>
      </c>
      <c r="N44" s="39">
        <f t="shared" si="4"/>
        <v>713317.93134261342</v>
      </c>
      <c r="O44" s="40">
        <f t="shared" si="4"/>
        <v>760624.30373126175</v>
      </c>
    </row>
  </sheetData>
  <phoneticPr fontId="13" type="noConversion"/>
  <pageMargins left="0.75" right="0.75" top="1" bottom="1" header="0" footer="0"/>
  <pageSetup paperSize="9" orientation="portrait" r:id="rId1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C3" sqref="C3"/>
    </sheetView>
  </sheetViews>
  <sheetFormatPr defaultRowHeight="12.75" x14ac:dyDescent="0.2"/>
  <cols>
    <col min="1" max="1" width="25.140625" style="28" bestFit="1" customWidth="1"/>
    <col min="2" max="2" width="4.42578125" style="6" customWidth="1"/>
    <col min="3" max="3" width="18.28515625" style="6" customWidth="1"/>
    <col min="4" max="6" width="14" style="6" bestFit="1" customWidth="1"/>
    <col min="7" max="16384" width="9.140625" style="6"/>
  </cols>
  <sheetData>
    <row r="1" spans="1:6" x14ac:dyDescent="0.2">
      <c r="A1" s="22" t="s">
        <v>0</v>
      </c>
      <c r="B1" s="23"/>
      <c r="C1" s="6" t="s">
        <v>57</v>
      </c>
      <c r="D1" s="23"/>
      <c r="E1" s="23"/>
      <c r="F1" s="23"/>
    </row>
    <row r="2" spans="1:6" x14ac:dyDescent="0.2">
      <c r="A2" s="22"/>
      <c r="B2" s="23"/>
      <c r="C2" s="23"/>
      <c r="D2" s="23"/>
      <c r="E2" s="23"/>
      <c r="F2" s="23"/>
    </row>
    <row r="3" spans="1:6" x14ac:dyDescent="0.2">
      <c r="A3" s="22" t="s">
        <v>1</v>
      </c>
      <c r="B3" s="23"/>
      <c r="C3" s="46"/>
      <c r="D3" s="23"/>
      <c r="E3" s="23"/>
      <c r="F3" s="23"/>
    </row>
    <row r="4" spans="1:6" x14ac:dyDescent="0.2">
      <c r="A4" s="22" t="s">
        <v>2</v>
      </c>
      <c r="B4" s="23"/>
      <c r="C4" s="47"/>
      <c r="D4" s="23"/>
      <c r="E4" s="23"/>
      <c r="F4" s="23"/>
    </row>
    <row r="5" spans="1:6" x14ac:dyDescent="0.2">
      <c r="A5" s="22"/>
      <c r="B5" s="23"/>
      <c r="C5" s="23" t="s">
        <v>58</v>
      </c>
      <c r="D5" s="23"/>
      <c r="E5" s="23"/>
      <c r="F5" s="23"/>
    </row>
    <row r="6" spans="1:6" x14ac:dyDescent="0.2">
      <c r="A6" s="22"/>
      <c r="B6" s="23"/>
      <c r="C6" s="23"/>
      <c r="D6" s="23"/>
      <c r="E6" s="23"/>
      <c r="F6" s="23"/>
    </row>
    <row r="7" spans="1:6" x14ac:dyDescent="0.2">
      <c r="A7" s="22"/>
      <c r="B7" s="23"/>
      <c r="C7" s="23"/>
      <c r="D7" s="23"/>
      <c r="E7" s="23"/>
      <c r="F7" s="23"/>
    </row>
    <row r="8" spans="1:6" ht="13.5" thickBot="1" x14ac:dyDescent="0.25">
      <c r="A8" s="22" t="s">
        <v>19</v>
      </c>
      <c r="B8" s="23"/>
      <c r="C8" s="23"/>
      <c r="D8" s="23"/>
      <c r="E8" s="23"/>
      <c r="F8" s="23"/>
    </row>
    <row r="9" spans="1:6" x14ac:dyDescent="0.2">
      <c r="A9" s="22"/>
      <c r="B9" s="23"/>
      <c r="C9" s="24"/>
      <c r="D9" s="12" t="s">
        <v>20</v>
      </c>
      <c r="E9" s="12" t="s">
        <v>21</v>
      </c>
      <c r="F9" s="13" t="s">
        <v>22</v>
      </c>
    </row>
    <row r="10" spans="1:6" ht="19.149999999999999" customHeight="1" x14ac:dyDescent="0.2">
      <c r="A10" s="22"/>
      <c r="B10" s="23"/>
      <c r="C10" s="25" t="s">
        <v>15</v>
      </c>
      <c r="D10" s="18"/>
      <c r="E10" s="18"/>
      <c r="F10" s="19"/>
    </row>
    <row r="11" spans="1:6" x14ac:dyDescent="0.2">
      <c r="A11" s="22"/>
      <c r="B11" s="23"/>
      <c r="C11" s="26" t="s">
        <v>33</v>
      </c>
      <c r="D11" s="32">
        <v>2302300</v>
      </c>
      <c r="E11" s="32">
        <v>2323020.7000000002</v>
      </c>
      <c r="F11" s="41">
        <v>2343927.8862999999</v>
      </c>
    </row>
    <row r="12" spans="1:6" x14ac:dyDescent="0.2">
      <c r="A12" s="22"/>
      <c r="B12" s="23"/>
      <c r="C12" s="26" t="s">
        <v>34</v>
      </c>
      <c r="D12" s="32">
        <v>35100</v>
      </c>
      <c r="E12" s="32">
        <v>35415.9</v>
      </c>
      <c r="F12" s="41">
        <v>35734.643100000001</v>
      </c>
    </row>
    <row r="13" spans="1:6" x14ac:dyDescent="0.2">
      <c r="A13" s="22"/>
      <c r="B13" s="23"/>
      <c r="C13" s="26" t="s">
        <v>35</v>
      </c>
      <c r="D13" s="32">
        <v>161200</v>
      </c>
      <c r="E13" s="32">
        <v>162650.79999999999</v>
      </c>
      <c r="F13" s="41">
        <v>164114.65720000002</v>
      </c>
    </row>
    <row r="14" spans="1:6" ht="12.75" customHeight="1" thickBot="1" x14ac:dyDescent="0.25">
      <c r="A14" s="22"/>
      <c r="B14" s="23"/>
      <c r="C14" s="26" t="s">
        <v>36</v>
      </c>
      <c r="D14" s="32">
        <v>12480</v>
      </c>
      <c r="E14" s="32">
        <v>12592.32</v>
      </c>
      <c r="F14" s="41">
        <v>12705.650880000001</v>
      </c>
    </row>
    <row r="15" spans="1:6" ht="13.5" thickBot="1" x14ac:dyDescent="0.25">
      <c r="A15" s="22"/>
      <c r="B15" s="23"/>
      <c r="C15" s="27" t="s">
        <v>37</v>
      </c>
      <c r="D15" s="39">
        <f t="shared" ref="D15:F15" si="0">SUM(D11:D14)</f>
        <v>2511080</v>
      </c>
      <c r="E15" s="39">
        <f t="shared" si="0"/>
        <v>2533679.7199999997</v>
      </c>
      <c r="F15" s="40">
        <f t="shared" si="0"/>
        <v>2556482.8374799998</v>
      </c>
    </row>
    <row r="16" spans="1:6" x14ac:dyDescent="0.2">
      <c r="A16" s="22"/>
      <c r="B16" s="23"/>
      <c r="C16" s="23"/>
      <c r="D16" s="23"/>
      <c r="E16" s="23"/>
      <c r="F16" s="23"/>
    </row>
    <row r="17" spans="1:6" x14ac:dyDescent="0.2">
      <c r="A17" s="22"/>
      <c r="B17" s="23"/>
      <c r="C17" s="23"/>
      <c r="D17" s="23"/>
      <c r="E17" s="23"/>
      <c r="F17" s="23"/>
    </row>
    <row r="18" spans="1:6" x14ac:dyDescent="0.2">
      <c r="A18" s="22"/>
      <c r="B18" s="23"/>
      <c r="C18" s="23"/>
      <c r="D18" s="23"/>
      <c r="E18" s="23"/>
      <c r="F18" s="23"/>
    </row>
    <row r="19" spans="1:6" x14ac:dyDescent="0.2">
      <c r="A19" s="22"/>
      <c r="B19" s="23"/>
    </row>
    <row r="20" spans="1:6" x14ac:dyDescent="0.2">
      <c r="A20" s="22"/>
      <c r="B20" s="23"/>
    </row>
    <row r="21" spans="1:6" x14ac:dyDescent="0.2">
      <c r="A21" s="22"/>
      <c r="B21" s="23"/>
    </row>
    <row r="22" spans="1:6" x14ac:dyDescent="0.2">
      <c r="A22" s="22"/>
      <c r="B22" s="23"/>
    </row>
  </sheetData>
  <pageMargins left="0.75" right="0.75" top="1" bottom="1" header="0" footer="0"/>
  <headerFooter alignWithMargins="0">
    <oddHeader>&amp;A</oddHeader>
    <oddFooter>Stran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C3" sqref="C3"/>
    </sheetView>
  </sheetViews>
  <sheetFormatPr defaultRowHeight="12.75" x14ac:dyDescent="0.2"/>
  <cols>
    <col min="1" max="1" width="25.140625" style="28" bestFit="1" customWidth="1"/>
    <col min="2" max="2" width="4.42578125" style="6" customWidth="1"/>
    <col min="3" max="3" width="11.140625" style="6" customWidth="1"/>
    <col min="4" max="4" width="13.7109375" style="6" customWidth="1"/>
    <col min="5" max="5" width="12.28515625" style="6" customWidth="1"/>
    <col min="6" max="6" width="14.42578125" style="6" customWidth="1"/>
    <col min="7" max="16384" width="9.140625" style="6"/>
  </cols>
  <sheetData>
    <row r="1" spans="1:6" x14ac:dyDescent="0.2">
      <c r="A1" s="22" t="s">
        <v>0</v>
      </c>
      <c r="B1" s="23"/>
      <c r="C1" s="23" t="s">
        <v>57</v>
      </c>
      <c r="D1" s="23"/>
      <c r="E1" s="23"/>
      <c r="F1" s="23"/>
    </row>
    <row r="2" spans="1:6" x14ac:dyDescent="0.2">
      <c r="A2" s="22"/>
      <c r="B2" s="23"/>
      <c r="C2" s="23"/>
      <c r="D2" s="23"/>
      <c r="E2" s="23"/>
      <c r="F2" s="23"/>
    </row>
    <row r="3" spans="1:6" x14ac:dyDescent="0.2">
      <c r="A3" s="22" t="s">
        <v>1</v>
      </c>
      <c r="B3" s="23"/>
      <c r="C3" s="46"/>
      <c r="D3" s="23"/>
      <c r="E3" s="23"/>
      <c r="F3" s="23"/>
    </row>
    <row r="4" spans="1:6" x14ac:dyDescent="0.2">
      <c r="A4" s="22" t="s">
        <v>2</v>
      </c>
      <c r="B4" s="23"/>
      <c r="C4" s="47"/>
      <c r="D4" s="23"/>
      <c r="E4" s="23"/>
      <c r="F4" s="23"/>
    </row>
    <row r="5" spans="1:6" x14ac:dyDescent="0.2">
      <c r="A5" s="22"/>
      <c r="B5" s="23"/>
      <c r="C5" s="23" t="s">
        <v>52</v>
      </c>
      <c r="D5" s="23"/>
      <c r="E5" s="23"/>
      <c r="F5" s="23"/>
    </row>
    <row r="6" spans="1:6" x14ac:dyDescent="0.2">
      <c r="A6" s="22"/>
      <c r="B6" s="23"/>
      <c r="C6" s="23"/>
      <c r="D6" s="23"/>
      <c r="E6" s="23"/>
      <c r="F6" s="23"/>
    </row>
    <row r="7" spans="1:6" x14ac:dyDescent="0.2">
      <c r="A7" s="22"/>
      <c r="B7" s="23"/>
      <c r="C7" s="23"/>
      <c r="D7" s="23"/>
      <c r="E7" s="23"/>
      <c r="F7" s="23"/>
    </row>
    <row r="8" spans="1:6" ht="13.5" thickBot="1" x14ac:dyDescent="0.25">
      <c r="A8" s="22" t="s">
        <v>19</v>
      </c>
      <c r="B8" s="23"/>
      <c r="C8" s="23"/>
      <c r="D8" s="23"/>
      <c r="E8" s="23"/>
      <c r="F8" s="23"/>
    </row>
    <row r="9" spans="1:6" x14ac:dyDescent="0.2">
      <c r="A9" s="22"/>
      <c r="B9" s="23"/>
      <c r="C9" s="24"/>
      <c r="D9" s="12" t="s">
        <v>23</v>
      </c>
      <c r="E9" s="12" t="s">
        <v>55</v>
      </c>
      <c r="F9" s="12" t="s">
        <v>24</v>
      </c>
    </row>
    <row r="10" spans="1:6" x14ac:dyDescent="0.2">
      <c r="A10" s="22"/>
      <c r="B10" s="23"/>
      <c r="C10" s="25" t="s">
        <v>14</v>
      </c>
      <c r="D10" s="18"/>
      <c r="E10" s="18"/>
      <c r="F10" s="19"/>
    </row>
    <row r="11" spans="1:6" x14ac:dyDescent="0.2">
      <c r="A11" s="22"/>
      <c r="B11" s="23"/>
      <c r="C11" s="26" t="s">
        <v>30</v>
      </c>
      <c r="D11" s="43">
        <v>3670331.0962499999</v>
      </c>
      <c r="E11" s="43">
        <v>3725386.06269375</v>
      </c>
      <c r="F11" s="43">
        <v>3781266.8536341563</v>
      </c>
    </row>
    <row r="12" spans="1:6" ht="13.5" thickBot="1" x14ac:dyDescent="0.25">
      <c r="A12" s="22"/>
      <c r="B12" s="23"/>
      <c r="C12" s="26" t="s">
        <v>31</v>
      </c>
      <c r="D12" s="43">
        <v>754456.9475624999</v>
      </c>
      <c r="E12" s="43">
        <v>765773.80177593743</v>
      </c>
      <c r="F12" s="43">
        <v>777260.4088025766</v>
      </c>
    </row>
    <row r="13" spans="1:6" ht="13.5" thickBot="1" x14ac:dyDescent="0.25">
      <c r="A13" s="22"/>
      <c r="B13" s="23"/>
      <c r="C13" s="27" t="s">
        <v>32</v>
      </c>
      <c r="D13" s="39">
        <f t="shared" ref="D13:F13" si="0">SUM(D11:D12)</f>
        <v>4424788.0438125003</v>
      </c>
      <c r="E13" s="39">
        <f t="shared" si="0"/>
        <v>4491159.8644696875</v>
      </c>
      <c r="F13" s="40">
        <f t="shared" si="0"/>
        <v>4558527.2624367326</v>
      </c>
    </row>
    <row r="14" spans="1:6" x14ac:dyDescent="0.2">
      <c r="A14" s="22"/>
      <c r="B14" s="23"/>
    </row>
    <row r="15" spans="1:6" x14ac:dyDescent="0.2">
      <c r="A15" s="22"/>
      <c r="B15" s="23"/>
    </row>
    <row r="16" spans="1:6" x14ac:dyDescent="0.2">
      <c r="A16" s="22"/>
      <c r="B16" s="23"/>
    </row>
    <row r="17" spans="1:6" x14ac:dyDescent="0.2">
      <c r="A17" s="22"/>
      <c r="B17" s="23"/>
    </row>
    <row r="18" spans="1:6" x14ac:dyDescent="0.2">
      <c r="A18" s="22"/>
      <c r="B18" s="23"/>
    </row>
    <row r="19" spans="1:6" x14ac:dyDescent="0.2">
      <c r="A19" s="22"/>
      <c r="B19" s="23"/>
    </row>
    <row r="20" spans="1:6" x14ac:dyDescent="0.2">
      <c r="A20" s="22"/>
      <c r="B20" s="23"/>
      <c r="C20" s="23"/>
      <c r="D20" s="23"/>
      <c r="E20" s="23"/>
      <c r="F20" s="23"/>
    </row>
  </sheetData>
  <phoneticPr fontId="13" type="noConversion"/>
  <pageMargins left="0.75" right="0.75" top="1" bottom="1" header="0" footer="0"/>
  <headerFooter alignWithMargins="0">
    <oddHeader>&amp;A</oddHeader>
    <oddFooter>Stran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workbookViewId="0">
      <selection activeCell="C3" sqref="C3"/>
    </sheetView>
  </sheetViews>
  <sheetFormatPr defaultRowHeight="12.75" x14ac:dyDescent="0.2"/>
  <cols>
    <col min="1" max="1" width="22.5703125" style="6" bestFit="1" customWidth="1"/>
    <col min="2" max="2" width="3.28515625" style="6" customWidth="1"/>
    <col min="3" max="3" width="18.140625" style="6" customWidth="1"/>
    <col min="4" max="4" width="9.7109375" style="6" customWidth="1"/>
    <col min="5" max="7" width="10.7109375" style="6" customWidth="1"/>
    <col min="8" max="8" width="13" style="6" customWidth="1"/>
    <col min="9" max="16384" width="9.140625" style="6"/>
  </cols>
  <sheetData>
    <row r="1" spans="1:9" x14ac:dyDescent="0.2">
      <c r="A1" s="15" t="s">
        <v>0</v>
      </c>
      <c r="B1" s="2"/>
      <c r="C1" s="44" t="s">
        <v>59</v>
      </c>
      <c r="D1" s="4"/>
      <c r="E1" s="4"/>
      <c r="F1" s="4"/>
      <c r="G1" s="4"/>
      <c r="H1" s="4"/>
      <c r="I1" s="4"/>
    </row>
    <row r="2" spans="1:9" x14ac:dyDescent="0.2">
      <c r="A2" s="15"/>
      <c r="B2" s="2"/>
      <c r="C2" s="2"/>
      <c r="D2" s="5"/>
      <c r="E2" s="5"/>
      <c r="F2" s="5"/>
      <c r="G2" s="5"/>
      <c r="H2" s="5"/>
      <c r="I2" s="5"/>
    </row>
    <row r="3" spans="1:9" x14ac:dyDescent="0.2">
      <c r="A3" s="15" t="s">
        <v>1</v>
      </c>
      <c r="B3" s="2"/>
      <c r="C3" s="45"/>
      <c r="D3" s="5"/>
      <c r="E3" s="5"/>
      <c r="F3" s="5"/>
      <c r="G3" s="5"/>
      <c r="H3" s="5"/>
      <c r="I3" s="5"/>
    </row>
    <row r="4" spans="1:9" x14ac:dyDescent="0.2">
      <c r="A4" s="15" t="s">
        <v>2</v>
      </c>
      <c r="B4" s="2"/>
      <c r="C4" s="47"/>
      <c r="D4" s="5"/>
      <c r="E4" s="5"/>
      <c r="F4" s="5"/>
      <c r="G4" s="5"/>
      <c r="H4" s="5"/>
      <c r="I4" s="5"/>
    </row>
    <row r="5" spans="1:9" x14ac:dyDescent="0.2">
      <c r="A5" s="15" t="s">
        <v>3</v>
      </c>
      <c r="B5" s="2"/>
      <c r="C5" s="2" t="s">
        <v>52</v>
      </c>
      <c r="D5" s="5"/>
      <c r="E5" s="5"/>
      <c r="F5" s="5"/>
      <c r="G5" s="5"/>
      <c r="H5" s="5"/>
      <c r="I5" s="5"/>
    </row>
    <row r="6" spans="1:9" ht="13.5" thickBot="1" x14ac:dyDescent="0.25">
      <c r="A6" s="15"/>
      <c r="B6" s="2"/>
      <c r="C6" s="2"/>
      <c r="D6" s="5"/>
      <c r="E6" s="5"/>
      <c r="F6" s="5"/>
      <c r="G6" s="5"/>
      <c r="H6" s="5"/>
      <c r="I6" s="5"/>
    </row>
    <row r="7" spans="1:9" x14ac:dyDescent="0.2">
      <c r="A7" s="15" t="s">
        <v>50</v>
      </c>
      <c r="B7" s="2"/>
      <c r="C7" s="11"/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5"/>
    </row>
    <row r="8" spans="1:9" x14ac:dyDescent="0.2">
      <c r="A8" s="15"/>
      <c r="B8" s="2"/>
      <c r="C8" s="9" t="s">
        <v>14</v>
      </c>
      <c r="D8" s="36">
        <v>99122</v>
      </c>
      <c r="E8" s="36">
        <v>100609</v>
      </c>
      <c r="F8" s="36">
        <v>102118</v>
      </c>
      <c r="G8" s="36">
        <v>103650</v>
      </c>
      <c r="H8" s="36">
        <f>SUM(GR_Total)</f>
        <v>55183886.169299096</v>
      </c>
      <c r="I8" s="5"/>
    </row>
    <row r="9" spans="1:9" x14ac:dyDescent="0.2">
      <c r="A9" s="15"/>
      <c r="B9" s="2"/>
      <c r="C9" s="9" t="s">
        <v>15</v>
      </c>
      <c r="D9" s="36">
        <v>58471</v>
      </c>
      <c r="E9" s="36">
        <v>58997</v>
      </c>
      <c r="F9" s="36">
        <v>59528</v>
      </c>
      <c r="G9" s="36">
        <v>60064</v>
      </c>
      <c r="H9" s="36">
        <f>SUM(COGS_Total)</f>
        <v>31670208.287799142</v>
      </c>
      <c r="I9" s="5"/>
    </row>
    <row r="10" spans="1:9" x14ac:dyDescent="0.2">
      <c r="A10" s="15"/>
      <c r="B10" s="2"/>
      <c r="C10" s="9" t="s">
        <v>16</v>
      </c>
      <c r="D10" s="36">
        <v>40651</v>
      </c>
      <c r="E10" s="36">
        <v>41612</v>
      </c>
      <c r="F10" s="36">
        <v>42590</v>
      </c>
      <c r="G10" s="36">
        <v>43586</v>
      </c>
      <c r="H10" s="36">
        <f>SUM(Gross_Profit)</f>
        <v>23513677.88149995</v>
      </c>
      <c r="I10" s="5"/>
    </row>
    <row r="11" spans="1:9" x14ac:dyDescent="0.2">
      <c r="A11" s="15"/>
      <c r="B11" s="2"/>
      <c r="C11" s="9" t="s">
        <v>17</v>
      </c>
      <c r="D11" s="36">
        <v>33398</v>
      </c>
      <c r="E11" s="36">
        <v>33196</v>
      </c>
      <c r="F11" s="36">
        <v>33231</v>
      </c>
      <c r="G11" s="36">
        <v>33266</v>
      </c>
      <c r="H11" s="36">
        <f>SUM(EXP_Total)</f>
        <v>17389007.768087748</v>
      </c>
      <c r="I11" s="5"/>
    </row>
    <row r="12" spans="1:9" ht="13.5" thickBot="1" x14ac:dyDescent="0.25">
      <c r="A12" s="15"/>
      <c r="B12" s="2"/>
      <c r="C12" s="14" t="s">
        <v>18</v>
      </c>
      <c r="D12" s="42">
        <v>7253</v>
      </c>
      <c r="E12" s="42">
        <v>8416</v>
      </c>
      <c r="F12" s="42">
        <v>9359</v>
      </c>
      <c r="G12" s="42">
        <v>10320</v>
      </c>
      <c r="H12" s="42">
        <f>SUM(Čisti_Prihodek)</f>
        <v>6124670.1134122005</v>
      </c>
      <c r="I12" s="5"/>
    </row>
    <row r="13" spans="1:9" x14ac:dyDescent="0.2">
      <c r="A13" s="15"/>
      <c r="B13" s="2"/>
      <c r="C13" s="2"/>
      <c r="D13" s="5"/>
      <c r="E13" s="5"/>
      <c r="F13" s="5"/>
      <c r="G13" s="5"/>
      <c r="H13" s="5"/>
      <c r="I13" s="5"/>
    </row>
  </sheetData>
  <pageMargins left="0.75" right="0.75" top="1" bottom="1" header="0" footer="0"/>
  <headerFooter alignWithMargins="0">
    <oddHeader>&amp;A</oddHeader>
    <oddFooter>Stran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Delovni listi</vt:lpstr>
      </vt:variant>
      <vt:variant>
        <vt:i4>5</vt:i4>
      </vt:variant>
      <vt:variant>
        <vt:lpstr>Grafikoni</vt:lpstr>
      </vt:variant>
      <vt:variant>
        <vt:i4>2</vt:i4>
      </vt:variant>
      <vt:variant>
        <vt:lpstr>Imenovani obsegi</vt:lpstr>
      </vt:variant>
      <vt:variant>
        <vt:i4>5</vt:i4>
      </vt:variant>
    </vt:vector>
  </HeadingPairs>
  <TitlesOfParts>
    <vt:vector size="12" baseType="lpstr">
      <vt:lpstr>Proračun Sredstev</vt:lpstr>
      <vt:lpstr>1. četrtletje 2024</vt:lpstr>
      <vt:lpstr>2. četrtletju 2024</vt:lpstr>
      <vt:lpstr>Povzetek</vt:lpstr>
      <vt:lpstr>List5</vt:lpstr>
      <vt:lpstr>Grafikon1</vt:lpstr>
      <vt:lpstr>Grafikon1 (2)</vt:lpstr>
      <vt:lpstr>BP_Skupaj</vt:lpstr>
      <vt:lpstr>Bruto_Dobiček</vt:lpstr>
      <vt:lpstr>Čisti_Prihodek</vt:lpstr>
      <vt:lpstr>Izdatki_Skupaj</vt:lpstr>
      <vt:lpstr>SPB_Skupaj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1998-01-18T10:23:05Z</dcterms:created>
  <dcterms:modified xsi:type="dcterms:W3CDTF">2025-05-07T06:44:29Z</dcterms:modified>
</cp:coreProperties>
</file>