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-2002\SIEX_VAJE\SIEX_VAJE\"/>
    </mc:Choice>
  </mc:AlternateContent>
  <xr:revisionPtr revIDLastSave="0" documentId="8_{633B9657-8FCB-452F-89F7-6D044F865B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čun 1996" sheetId="1" r:id="rId1"/>
    <sheet name="1. četrtletje 1996" sheetId="2" r:id="rId2"/>
    <sheet name="2. četrtletje 1996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  <sheet name="List9" sheetId="9" r:id="rId9"/>
    <sheet name="List10" sheetId="10" r:id="rId10"/>
    <sheet name="List11" sheetId="11" r:id="rId11"/>
    <sheet name="List12" sheetId="12" r:id="rId12"/>
    <sheet name="List13" sheetId="13" r:id="rId13"/>
    <sheet name="List14" sheetId="14" r:id="rId14"/>
    <sheet name="List15" sheetId="15" r:id="rId15"/>
    <sheet name="List16" sheetId="16" r:id="rId16"/>
  </sheets>
  <definedNames>
    <definedName name="apr">'Proračun 1996'!$N$20:$N$45</definedName>
    <definedName name="avg">'Proračun 1996'!$F$20:$F$45</definedName>
    <definedName name="Blago">'Proračun 1996'!$D$25:$O$25</definedName>
    <definedName name="BP_skupaj">'Proračun 1996'!$D$23:$O$23</definedName>
    <definedName name="Bruto_dobiček">'Proračun 1996'!#REF!</definedName>
    <definedName name="Bruto_prihodek">'Proračun 1996'!$D$20:$O$20</definedName>
    <definedName name="Čisti_prihodek">'Proračun 1996'!$D$45:$O$45</definedName>
    <definedName name="Davki_in_licenčnine">'Proračun 1996'!$D$41:$O$41</definedName>
    <definedName name="dec">'Proračun 1996'!$J$20:$J$45</definedName>
    <definedName name="feb">'Proračun 1996'!$L$20:$L$45</definedName>
    <definedName name="Izdatki">'Proračun 1996'!$D$31:$O$31</definedName>
    <definedName name="Izdatki_skupaj">'Proračun 1996'!$D$43:$O$43</definedName>
    <definedName name="Izobraževanje">'Proračun 1996'!$D$39:$O$39</definedName>
    <definedName name="jan">'Proračun 1996'!$K$20:$K$45</definedName>
    <definedName name="jul">'Proračun 1996'!$E$20:$E$45</definedName>
    <definedName name="jun">'Proračun 1996'!$D$20:$D$45</definedName>
    <definedName name="jun_proračun">'Proračun 1996'!$D$19:$D$45</definedName>
    <definedName name="maj">'Proračun 1996'!$O$20:$O$45</definedName>
    <definedName name="mar">'Proračun 1996'!$M$20:$M$45</definedName>
    <definedName name="Najem">'Proračun 1996'!$D$34:$O$34</definedName>
    <definedName name="nov">'Proračun 1996'!$I$20:$I$45</definedName>
    <definedName name="Obresti">'Proračun 1996'!$D$42:$O$42</definedName>
    <definedName name="Odprema">'Proračun 1996'!$D$22:$O$22</definedName>
    <definedName name="Oglaševanje">'Proračun 1996'!$D$32:$O$32</definedName>
    <definedName name="okt">'Proračun 1996'!$H$20:$H$45</definedName>
    <definedName name="Ostalo">'Proračun 1996'!$D$28:$O$28</definedName>
    <definedName name="Pisarniška_oprema">'Proračun 1996'!$D$38:$O$38</definedName>
    <definedName name="Plače">'Proračun 1996'!$D$33:$O$33</definedName>
    <definedName name="Popusti">'Proračun 1996'!$D$27:$O$27</definedName>
    <definedName name="Potni_stroški">'Proračun 1996'!$D$40:$O$40</definedName>
    <definedName name="Prevoz">'Proračun 1996'!$D$26:$O$26</definedName>
    <definedName name="Pripomočki">'Proračun 1996'!$D$35:$O$35</definedName>
    <definedName name="Prodaja">'Proračun 1996'!$D$21:$O$21</definedName>
    <definedName name="sep">'Proračun 1996'!$G$20:$G$45</definedName>
    <definedName name="SPB_skupaj">'Proračun 1996'!$D$29:$O$29</definedName>
    <definedName name="Stroški_prodanega_blaga">'Proračun 1996'!$D$24:$O$24</definedName>
    <definedName name="Telefon">'Proračun 1996'!$D$37:$O$37</definedName>
    <definedName name="Zavarovanje">'Proračun 1996'!$D$36:$O$36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23" i="2"/>
  <c r="B4" i="3"/>
  <c r="C23" i="3"/>
  <c r="C4" i="1"/>
  <c r="H12" i="1"/>
  <c r="H13" i="1"/>
  <c r="H14" i="1"/>
  <c r="H15" i="1"/>
  <c r="H16" i="1"/>
  <c r="E21" i="1"/>
  <c r="F21" i="1"/>
  <c r="G21" i="1" s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D23" i="1"/>
  <c r="E23" i="1"/>
  <c r="E25" i="1"/>
  <c r="F25" i="1"/>
  <c r="G25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E27" i="1"/>
  <c r="F27" i="1"/>
  <c r="G27" i="1" s="1"/>
  <c r="H27" i="1" s="1"/>
  <c r="I27" i="1" s="1"/>
  <c r="J27" i="1" s="1"/>
  <c r="K27" i="1" s="1"/>
  <c r="L27" i="1" s="1"/>
  <c r="M27" i="1" s="1"/>
  <c r="N27" i="1" s="1"/>
  <c r="O27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D29" i="1"/>
  <c r="D30" i="1"/>
  <c r="E37" i="1"/>
  <c r="E43" i="1" s="1"/>
  <c r="F37" i="1"/>
  <c r="G37" i="1" s="1"/>
  <c r="E40" i="1"/>
  <c r="F40" i="1" s="1"/>
  <c r="E42" i="1"/>
  <c r="F42" i="1"/>
  <c r="G42" i="1" s="1"/>
  <c r="H42" i="1" s="1"/>
  <c r="I42" i="1" s="1"/>
  <c r="J42" i="1" s="1"/>
  <c r="K42" i="1" s="1"/>
  <c r="L42" i="1" s="1"/>
  <c r="M42" i="1" s="1"/>
  <c r="N42" i="1" s="1"/>
  <c r="O42" i="1" s="1"/>
  <c r="D43" i="1"/>
  <c r="D45" i="1"/>
  <c r="H21" i="1" l="1"/>
  <c r="G23" i="1"/>
  <c r="G30" i="1" s="1"/>
  <c r="G40" i="1"/>
  <c r="H40" i="1" s="1"/>
  <c r="I40" i="1" s="1"/>
  <c r="J40" i="1" s="1"/>
  <c r="K40" i="1" s="1"/>
  <c r="L40" i="1" s="1"/>
  <c r="M40" i="1" s="1"/>
  <c r="N40" i="1" s="1"/>
  <c r="O40" i="1" s="1"/>
  <c r="F43" i="1"/>
  <c r="G43" i="1"/>
  <c r="H37" i="1"/>
  <c r="H25" i="1"/>
  <c r="G29" i="1"/>
  <c r="F29" i="1"/>
  <c r="F23" i="1"/>
  <c r="F30" i="1" s="1"/>
  <c r="F45" i="1" s="1"/>
  <c r="E29" i="1"/>
  <c r="E30" i="1" s="1"/>
  <c r="E45" i="1" s="1"/>
  <c r="I37" i="1" l="1"/>
  <c r="H43" i="1"/>
  <c r="G45" i="1"/>
  <c r="I25" i="1"/>
  <c r="H29" i="1"/>
  <c r="H23" i="1"/>
  <c r="H30" i="1" s="1"/>
  <c r="H45" i="1" s="1"/>
  <c r="I21" i="1"/>
  <c r="J25" i="1" l="1"/>
  <c r="I29" i="1"/>
  <c r="I23" i="1"/>
  <c r="I30" i="1" s="1"/>
  <c r="I45" i="1" s="1"/>
  <c r="J21" i="1"/>
  <c r="J37" i="1"/>
  <c r="I43" i="1"/>
  <c r="K37" i="1" l="1"/>
  <c r="J43" i="1"/>
  <c r="K21" i="1"/>
  <c r="J23" i="1"/>
  <c r="J30" i="1" s="1"/>
  <c r="J45" i="1" s="1"/>
  <c r="K25" i="1"/>
  <c r="J29" i="1"/>
  <c r="L25" i="1" l="1"/>
  <c r="K29" i="1"/>
  <c r="L21" i="1"/>
  <c r="K23" i="1"/>
  <c r="K30" i="1" s="1"/>
  <c r="K45" i="1" s="1"/>
  <c r="K43" i="1"/>
  <c r="L37" i="1"/>
  <c r="M37" i="1" l="1"/>
  <c r="L43" i="1"/>
  <c r="L23" i="1"/>
  <c r="M21" i="1"/>
  <c r="M25" i="1"/>
  <c r="L29" i="1"/>
  <c r="M23" i="1" l="1"/>
  <c r="N21" i="1"/>
  <c r="L30" i="1"/>
  <c r="L45" i="1" s="1"/>
  <c r="N25" i="1"/>
  <c r="M29" i="1"/>
  <c r="N37" i="1"/>
  <c r="M43" i="1"/>
  <c r="O25" i="1" l="1"/>
  <c r="O29" i="1" s="1"/>
  <c r="N29" i="1"/>
  <c r="O21" i="1"/>
  <c r="N23" i="1"/>
  <c r="N30" i="1" s="1"/>
  <c r="N45" i="1" s="1"/>
  <c r="O37" i="1"/>
  <c r="O43" i="1" s="1"/>
  <c r="N43" i="1"/>
  <c r="M30" i="1"/>
  <c r="M45" i="1" s="1"/>
  <c r="O23" i="1" l="1"/>
  <c r="O30" i="1" s="1"/>
  <c r="O45" i="1" s="1"/>
  <c r="D50" i="1"/>
  <c r="D51" i="1"/>
  <c r="D49" i="1"/>
</calcChain>
</file>

<file path=xl/sharedStrings.xml><?xml version="1.0" encoding="utf-8"?>
<sst xmlns="http://schemas.openxmlformats.org/spreadsheetml/2006/main" count="105" uniqueCount="62">
  <si>
    <t>Naslov</t>
  </si>
  <si>
    <t>TSV Proračun sredstev: Poslovno leto 1996</t>
  </si>
  <si>
    <t>Pripravil</t>
  </si>
  <si>
    <t>Andrej Kovač</t>
  </si>
  <si>
    <t>Datum spremembe</t>
  </si>
  <si>
    <t>Namen</t>
  </si>
  <si>
    <t>Na tem delovnem listu je predstavljen načrt proračuna sredstev podjetja Trgovci Severnega Vetra za poslovno leto 1996. Prikazane so podrobnosti po mesecih in povzetki po četrtletjih.</t>
  </si>
  <si>
    <t>Začetni podatki</t>
  </si>
  <si>
    <t>Mesečna rast</t>
  </si>
  <si>
    <t>Rast prodaje</t>
  </si>
  <si>
    <t>Povečanje SPB</t>
  </si>
  <si>
    <t>Povzetek</t>
  </si>
  <si>
    <t>1. čet</t>
  </si>
  <si>
    <t>2. čet</t>
  </si>
  <si>
    <t>3. čet</t>
  </si>
  <si>
    <t>4. čet</t>
  </si>
  <si>
    <t>vsota 1996</t>
  </si>
  <si>
    <t>Bruto prihodek</t>
  </si>
  <si>
    <t>Stroški prodanega blaga</t>
  </si>
  <si>
    <t>Bruto dobiček</t>
  </si>
  <si>
    <t>Izdatki</t>
  </si>
  <si>
    <t>Čisti prihodek</t>
  </si>
  <si>
    <t>Področje modela proračuna</t>
  </si>
  <si>
    <t>jun</t>
  </si>
  <si>
    <t>jul</t>
  </si>
  <si>
    <t>avg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</si>
  <si>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</si>
  <si>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</si>
  <si>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</si>
  <si>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</si>
  <si>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</si>
  <si>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</si>
  <si>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</si>
  <si>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</si>
  <si>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</si>
  <si>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Prodaja</t>
  </si>
  <si>
    <t>Odprema</t>
  </si>
  <si>
    <t>BP skupaj</t>
  </si>
  <si>
    <t>Blago</t>
  </si>
  <si>
    <t>Prevoz</t>
  </si>
  <si>
    <t>Popusti</t>
  </si>
  <si>
    <t>Ostalo</t>
  </si>
  <si>
    <t>SPB skupaj</t>
  </si>
  <si>
    <t>Oglaševanje</t>
  </si>
  <si>
    <t>Plače</t>
  </si>
  <si>
    <t>Najem</t>
  </si>
  <si>
    <t>Pripomočki</t>
  </si>
  <si>
    <t>Zavarovanje</t>
  </si>
  <si>
    <t>Telefon</t>
  </si>
  <si>
    <t>Pisarniška oprema</t>
  </si>
  <si>
    <t>Izobraževanje</t>
  </si>
  <si>
    <t>Potni stroški</t>
  </si>
  <si>
    <t>Davki in licenčnine</t>
  </si>
  <si>
    <t>Obresti</t>
  </si>
  <si>
    <t>Izdatki skupaj</t>
  </si>
  <si>
    <t>Povprečna prodaja</t>
  </si>
  <si>
    <t>Največja prodaja</t>
  </si>
  <si>
    <t>Najmanjša prodaja</t>
  </si>
  <si>
    <t>TSV Proračun sredstev: 1. četrtletje 1996</t>
  </si>
  <si>
    <t>Skupaj</t>
  </si>
  <si>
    <t>Število elementov</t>
  </si>
  <si>
    <t>TSV Proračun sredstev: 2. četrtletje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</si>
</sst>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#,##0\ &quot;SIT&quot;"/>
  </numFmts>
  <fonts count="2" x14ac:knownFonts="1">
    <font>
      <sz val="10"/>
      <name val="MS Sans Serif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0" fontId="0" fillId="0" borderId="0" xfId="4" applyNumberFormat="1" applyFont="1"/>
    <xf numFmtId="1" fontId="0" fillId="0" borderId="0" xfId="0" applyNumberFormat="1"/>
    <xf numFmtId="22" fontId="0" fillId="0" borderId="0" xfId="0" applyNumberFormat="1"/>
    <xf numFmtId="1" fontId="0" fillId="0" borderId="0" xfId="5" applyNumberFormat="1" applyFont="1"/>
    <xf numFmtId="165" fontId="0" fillId="0" borderId="0" xfId="3" applyFont="1"/>
  </cellXfs>
  <cellStyles count="6">
    <cellStyle name="Comma [0]" xfId="1" xr:uid="{00000000-0005-0000-0000-000000000000}"/>
    <cellStyle name="Currency [0]" xfId="2" xr:uid="{00000000-0005-0000-0000-000001000000}"/>
    <cellStyle name="Navadno" xfId="0" builtinId="0"/>
    <cellStyle name="Odstotek" xfId="4" builtinId="5"/>
    <cellStyle name="Valuta" xfId="3" builtinId="4"/>
    <cellStyle name="Vejica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A16" workbookViewId="0">
      <selection activeCell="E48" sqref="E48"/>
    </sheetView>
  </sheetViews>
  <sheetFormatPr defaultRowHeight="12.75" x14ac:dyDescent="0.2"/>
  <cols>
    <col min="2" max="2" width="4.7109375" customWidth="1"/>
    <col min="3" max="3" width="22.140625" customWidth="1"/>
  </cols>
  <sheetData>
    <row r="1" spans="1:12" x14ac:dyDescent="0.2">
      <c r="A1" t="s">
        <v>0</v>
      </c>
      <c r="C1" t="s">
        <v>1</v>
      </c>
    </row>
    <row r="3" spans="1:12" x14ac:dyDescent="0.2">
      <c r="A3" t="s">
        <v>2</v>
      </c>
      <c r="C3" t="s">
        <v>3</v>
      </c>
    </row>
    <row r="4" spans="1:12" x14ac:dyDescent="0.2">
      <c r="A4" t="s">
        <v>4</v>
      </c>
      <c r="C4" s="1">
        <f ca="1">TODAY()</f>
        <v>45771</v>
      </c>
    </row>
    <row r="5" spans="1:12" x14ac:dyDescent="0.2">
      <c r="A5" t="s">
        <v>5</v>
      </c>
      <c r="C5" t="s">
        <v>6</v>
      </c>
    </row>
    <row r="7" spans="1:12" x14ac:dyDescent="0.2">
      <c r="A7" t="s">
        <v>7</v>
      </c>
      <c r="C7" t="s">
        <v>8</v>
      </c>
    </row>
    <row r="8" spans="1:12" x14ac:dyDescent="0.2">
      <c r="C8" t="s">
        <v>9</v>
      </c>
      <c r="D8" s="2">
        <v>1.4999999999999999E-2</v>
      </c>
    </row>
    <row r="9" spans="1:12" x14ac:dyDescent="0.2">
      <c r="C9" t="s">
        <v>10</v>
      </c>
      <c r="D9" s="2">
        <v>8.9999999999999993E-3</v>
      </c>
      <c r="L9" s="6"/>
    </row>
    <row r="11" spans="1:12" x14ac:dyDescent="0.2">
      <c r="A11" t="s">
        <v>11</v>
      </c>
      <c r="D11" t="s">
        <v>12</v>
      </c>
      <c r="E11" t="s">
        <v>13</v>
      </c>
      <c r="F11" t="s">
        <v>14</v>
      </c>
      <c r="G11" t="s">
        <v>15</v>
      </c>
      <c r="H11" t="s">
        <v>16</v>
      </c>
    </row>
    <row r="12" spans="1:12" x14ac:dyDescent="0.2">
      <c r="C12" t="s">
        <v>17</v>
      </c>
      <c r="D12">
        <v>99122</v>
      </c>
      <c r="E12">
        <v>100609</v>
      </c>
      <c r="F12">
        <v>102118</v>
      </c>
      <c r="G12">
        <v>103650</v>
      </c>
      <c r="H12">
        <f>SUM(D12:G12)</f>
        <v>405499</v>
      </c>
    </row>
    <row r="13" spans="1:12" x14ac:dyDescent="0.2">
      <c r="C13" t="s">
        <v>18</v>
      </c>
      <c r="D13">
        <v>58471</v>
      </c>
      <c r="E13">
        <v>58997</v>
      </c>
      <c r="F13">
        <v>59528</v>
      </c>
      <c r="G13">
        <v>60064</v>
      </c>
      <c r="H13">
        <f t="shared" ref="H13:H16" si="0">SUM(D13:G13)</f>
        <v>237060</v>
      </c>
      <c r="L13" s="6"/>
    </row>
    <row r="14" spans="1:12" x14ac:dyDescent="0.2">
      <c r="C14" t="s">
        <v>19</v>
      </c>
      <c r="D14">
        <v>40651</v>
      </c>
      <c r="E14">
        <v>41612</v>
      </c>
      <c r="F14">
        <v>42590</v>
      </c>
      <c r="G14">
        <v>43586</v>
      </c>
      <c r="H14">
        <f t="shared" si="0"/>
        <v>168439</v>
      </c>
    </row>
    <row r="15" spans="1:12" x14ac:dyDescent="0.2">
      <c r="C15" t="s">
        <v>20</v>
      </c>
      <c r="D15">
        <v>33398</v>
      </c>
      <c r="E15">
        <v>33196</v>
      </c>
      <c r="F15">
        <v>33231</v>
      </c>
      <c r="G15">
        <v>33266</v>
      </c>
      <c r="H15">
        <f t="shared" si="0"/>
        <v>133091</v>
      </c>
    </row>
    <row r="16" spans="1:12" x14ac:dyDescent="0.2">
      <c r="C16" t="s">
        <v>21</v>
      </c>
      <c r="D16">
        <v>7253</v>
      </c>
      <c r="E16">
        <v>8416</v>
      </c>
      <c r="F16">
        <v>9359</v>
      </c>
      <c r="G16">
        <v>10320</v>
      </c>
      <c r="H16">
        <f t="shared" si="0"/>
        <v>35348</v>
      </c>
    </row>
    <row r="18" spans="1:16" x14ac:dyDescent="0.2">
      <c r="A18" t="s">
        <v>22</v>
      </c>
    </row>
    <row r="19" spans="1:16" x14ac:dyDescent="0.2">
      <c r="D19" t="s">
        <v>23</v>
      </c>
      <c r="E19" t="s">
        <v>24</v>
      </c>
      <c r="F19" t="s">
        <v>25</v>
      </c>
      <c r="G19" t="s">
        <v>26</v>
      </c>
      <c r="H19" t="s">
        <v>27</v>
      </c>
      <c r="I19" t="s">
        <v>28</v>
      </c>
      <c r="J19" t="s">
        <v>29</v>
      </c>
      <c r="K19" t="s">
        <v>30</v>
      </c>
      <c r="L19" t="s">
        <v>31</v>
      </c>
      <c r="M19" t="s">
        <v>32</v>
      </c>
      <c r="N19" t="s">
        <v>33</v>
      </c>
      <c r="O19" t="s">
        <v>34</v>
      </c>
    </row>
    <row r="20" spans="1:16" x14ac:dyDescent="0.2">
      <c r="C20" t="s">
        <v>17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6" x14ac:dyDescent="0.2">
      <c r="C21" t="s">
        <v>35</v>
      </c>
      <c r="D21" s="3">
        <v>27000</v>
      </c>
      <c r="E21" s="3">
        <f t="shared" ref="E21:E22" si="1">D21+(D21*$D$8)</f>
        <v>27405</v>
      </c>
      <c r="F21" s="3">
        <f t="shared" ref="F21:O22" si="2">E21+(E21*$D$8)</f>
        <v>27816.075000000001</v>
      </c>
      <c r="G21" s="3">
        <f t="shared" si="2"/>
        <v>28233.316125000001</v>
      </c>
      <c r="H21" s="3">
        <f t="shared" si="2"/>
        <v>28656.815866875</v>
      </c>
      <c r="I21" s="3">
        <f t="shared" si="2"/>
        <v>29086.668104878125</v>
      </c>
      <c r="J21" s="3">
        <f t="shared" si="2"/>
        <v>29522.968126451298</v>
      </c>
      <c r="K21" s="3">
        <f t="shared" si="2"/>
        <v>29965.812648348066</v>
      </c>
      <c r="L21" s="3">
        <f t="shared" si="2"/>
        <v>30415.299838073286</v>
      </c>
      <c r="M21" s="3">
        <f t="shared" si="2"/>
        <v>30871.529335644387</v>
      </c>
      <c r="N21" s="3">
        <f t="shared" si="2"/>
        <v>31334.602275679052</v>
      </c>
      <c r="O21" s="3">
        <f t="shared" si="2"/>
        <v>31804.621309814236</v>
      </c>
    </row>
    <row r="22" spans="1:16" x14ac:dyDescent="0.2">
      <c r="C22" t="s">
        <v>36</v>
      </c>
      <c r="D22" s="3">
        <v>5550</v>
      </c>
      <c r="E22" s="3">
        <f t="shared" si="1"/>
        <v>5633.25</v>
      </c>
      <c r="F22" s="3">
        <f t="shared" si="2"/>
        <v>5717.7487499999997</v>
      </c>
      <c r="G22" s="3">
        <f t="shared" si="2"/>
        <v>5803.5149812499994</v>
      </c>
      <c r="H22" s="3">
        <f t="shared" si="2"/>
        <v>5890.5677059687496</v>
      </c>
      <c r="I22" s="3">
        <f t="shared" si="2"/>
        <v>5978.9262215582812</v>
      </c>
      <c r="J22" s="3">
        <f t="shared" si="2"/>
        <v>6068.6101148816551</v>
      </c>
      <c r="K22" s="3">
        <f t="shared" si="2"/>
        <v>6159.6392666048796</v>
      </c>
      <c r="L22" s="3">
        <f t="shared" si="2"/>
        <v>6252.0338556039524</v>
      </c>
      <c r="M22" s="3">
        <f t="shared" si="2"/>
        <v>6345.8143634380112</v>
      </c>
      <c r="N22" s="3">
        <f t="shared" si="2"/>
        <v>6441.0015788895817</v>
      </c>
      <c r="O22" s="3">
        <f t="shared" si="2"/>
        <v>6537.6166025729253</v>
      </c>
    </row>
    <row r="23" spans="1:16" x14ac:dyDescent="0.2">
      <c r="C23" t="s">
        <v>37</v>
      </c>
      <c r="D23" s="3">
        <f>SUM(D21:D22)</f>
        <v>32550</v>
      </c>
      <c r="E23" s="3">
        <f t="shared" ref="E23:N23" si="3">SUM(E21:E22)</f>
        <v>33038.25</v>
      </c>
      <c r="F23" s="3">
        <f t="shared" si="3"/>
        <v>33533.823750000003</v>
      </c>
      <c r="G23" s="3">
        <f t="shared" si="3"/>
        <v>34036.83110625</v>
      </c>
      <c r="H23" s="3">
        <f t="shared" si="3"/>
        <v>34547.383572843748</v>
      </c>
      <c r="I23" s="3">
        <f t="shared" si="3"/>
        <v>35065.594326436403</v>
      </c>
      <c r="J23" s="3">
        <f t="shared" si="3"/>
        <v>35591.578241332951</v>
      </c>
      <c r="K23" s="3">
        <f t="shared" si="3"/>
        <v>36125.451914952944</v>
      </c>
      <c r="L23" s="3">
        <f t="shared" si="3"/>
        <v>36667.333693677239</v>
      </c>
      <c r="M23" s="3">
        <f t="shared" si="3"/>
        <v>37217.343699082398</v>
      </c>
      <c r="N23" s="3">
        <f t="shared" si="3"/>
        <v>37775.603854568632</v>
      </c>
      <c r="O23" s="3">
        <f>SUM($O$21:$O$22)</f>
        <v>38342.237912387165</v>
      </c>
      <c r="P23" s="3"/>
    </row>
    <row r="24" spans="1:16" x14ac:dyDescent="0.2">
      <c r="C24" t="s">
        <v>18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6" x14ac:dyDescent="0.2">
      <c r="C25" t="s">
        <v>38</v>
      </c>
      <c r="D25" s="3">
        <v>17710</v>
      </c>
      <c r="E25" s="3">
        <f>D25+(D25*$D$9)</f>
        <v>17869.39</v>
      </c>
      <c r="F25" s="3">
        <f t="shared" ref="E25:O28" si="4">E25+(E25*$D$9)</f>
        <v>18030.214509999998</v>
      </c>
      <c r="G25" s="3">
        <f t="shared" si="4"/>
        <v>18192.486440589997</v>
      </c>
      <c r="H25" s="3">
        <f t="shared" si="4"/>
        <v>18356.218818555306</v>
      </c>
      <c r="I25" s="3">
        <f t="shared" si="4"/>
        <v>18521.424787922304</v>
      </c>
      <c r="J25" s="3">
        <f t="shared" si="4"/>
        <v>18688.117611013604</v>
      </c>
      <c r="K25" s="3">
        <f t="shared" si="4"/>
        <v>18856.310669512728</v>
      </c>
      <c r="L25" s="3">
        <f t="shared" si="4"/>
        <v>19026.017465538342</v>
      </c>
      <c r="M25" s="3">
        <f t="shared" si="4"/>
        <v>19197.251622728189</v>
      </c>
      <c r="N25" s="3">
        <f t="shared" si="4"/>
        <v>19370.02688733274</v>
      </c>
      <c r="O25" s="3">
        <f t="shared" si="4"/>
        <v>19544.357129318734</v>
      </c>
    </row>
    <row r="26" spans="1:16" x14ac:dyDescent="0.2">
      <c r="C26" t="s">
        <v>39</v>
      </c>
      <c r="D26" s="3">
        <v>270</v>
      </c>
      <c r="E26" s="3">
        <f t="shared" si="4"/>
        <v>272.43</v>
      </c>
      <c r="F26" s="3">
        <f t="shared" si="4"/>
        <v>274.88186999999999</v>
      </c>
      <c r="G26" s="3">
        <f t="shared" si="4"/>
        <v>277.35580683000001</v>
      </c>
      <c r="H26" s="3">
        <f t="shared" si="4"/>
        <v>279.85200909146999</v>
      </c>
      <c r="I26" s="3">
        <f t="shared" si="4"/>
        <v>282.37067717329325</v>
      </c>
      <c r="J26" s="3">
        <f t="shared" si="4"/>
        <v>284.9120132678529</v>
      </c>
      <c r="K26" s="3">
        <f t="shared" si="4"/>
        <v>287.47622138726359</v>
      </c>
      <c r="L26" s="3">
        <f t="shared" si="4"/>
        <v>290.06350737974896</v>
      </c>
      <c r="M26" s="3">
        <f t="shared" si="4"/>
        <v>292.67407894616667</v>
      </c>
      <c r="N26" s="3">
        <f t="shared" si="4"/>
        <v>295.3081456566822</v>
      </c>
      <c r="O26" s="3">
        <f t="shared" si="4"/>
        <v>297.96591896759236</v>
      </c>
    </row>
    <row r="27" spans="1:16" x14ac:dyDescent="0.2">
      <c r="C27" t="s">
        <v>40</v>
      </c>
      <c r="D27" s="3">
        <v>1240</v>
      </c>
      <c r="E27" s="3">
        <f t="shared" si="4"/>
        <v>1251.1600000000001</v>
      </c>
      <c r="F27" s="3">
        <f t="shared" si="4"/>
        <v>1262.4204400000001</v>
      </c>
      <c r="G27" s="3">
        <f t="shared" si="4"/>
        <v>1273.78222396</v>
      </c>
      <c r="H27" s="3">
        <f t="shared" si="4"/>
        <v>1285.24626397564</v>
      </c>
      <c r="I27" s="3">
        <f t="shared" si="4"/>
        <v>1296.8134803514208</v>
      </c>
      <c r="J27" s="3">
        <f t="shared" si="4"/>
        <v>1308.4848016745837</v>
      </c>
      <c r="K27" s="3">
        <f t="shared" si="4"/>
        <v>1320.261164889655</v>
      </c>
      <c r="L27" s="3">
        <f t="shared" si="4"/>
        <v>1332.1435153736618</v>
      </c>
      <c r="M27" s="3">
        <f t="shared" si="4"/>
        <v>1344.1328070120248</v>
      </c>
      <c r="N27" s="3">
        <f t="shared" si="4"/>
        <v>1356.2300022751331</v>
      </c>
      <c r="O27" s="3">
        <f t="shared" si="4"/>
        <v>1368.4360722956092</v>
      </c>
    </row>
    <row r="28" spans="1:16" x14ac:dyDescent="0.2">
      <c r="C28" t="s">
        <v>41</v>
      </c>
      <c r="D28" s="3">
        <v>96</v>
      </c>
      <c r="E28" s="3">
        <f t="shared" si="4"/>
        <v>96.864000000000004</v>
      </c>
      <c r="F28" s="3">
        <f t="shared" si="4"/>
        <v>97.735776000000001</v>
      </c>
      <c r="G28" s="3">
        <f t="shared" si="4"/>
        <v>98.615397983999998</v>
      </c>
      <c r="H28" s="3">
        <f t="shared" si="4"/>
        <v>99.502936565856004</v>
      </c>
      <c r="I28" s="3">
        <f t="shared" si="4"/>
        <v>100.3984629949487</v>
      </c>
      <c r="J28" s="3">
        <f t="shared" si="4"/>
        <v>101.30204916190324</v>
      </c>
      <c r="K28" s="3">
        <f t="shared" si="4"/>
        <v>102.21376760436037</v>
      </c>
      <c r="L28" s="3">
        <f t="shared" si="4"/>
        <v>103.13369151279961</v>
      </c>
      <c r="M28" s="3">
        <f t="shared" si="4"/>
        <v>104.06189473641481</v>
      </c>
      <c r="N28" s="3">
        <f t="shared" si="4"/>
        <v>104.99845178904255</v>
      </c>
      <c r="O28" s="3">
        <f t="shared" si="4"/>
        <v>105.94343785514393</v>
      </c>
    </row>
    <row r="29" spans="1:16" x14ac:dyDescent="0.2">
      <c r="C29" t="s">
        <v>42</v>
      </c>
      <c r="D29" s="3">
        <f>SUM(D25:D28)</f>
        <v>19316</v>
      </c>
      <c r="E29" s="3">
        <f t="shared" ref="E29:O29" si="5">SUM(E25:E28)</f>
        <v>19489.844000000001</v>
      </c>
      <c r="F29" s="3">
        <f t="shared" si="5"/>
        <v>19665.252596000002</v>
      </c>
      <c r="G29" s="3">
        <f t="shared" si="5"/>
        <v>19842.239869363995</v>
      </c>
      <c r="H29" s="3">
        <f t="shared" si="5"/>
        <v>20020.820028188275</v>
      </c>
      <c r="I29" s="3">
        <f t="shared" si="5"/>
        <v>20201.007408441968</v>
      </c>
      <c r="J29" s="3">
        <f t="shared" si="5"/>
        <v>20382.816475117943</v>
      </c>
      <c r="K29" s="3">
        <f t="shared" si="5"/>
        <v>20566.261823394008</v>
      </c>
      <c r="L29" s="3">
        <f t="shared" si="5"/>
        <v>20751.358179804552</v>
      </c>
      <c r="M29" s="3">
        <f t="shared" si="5"/>
        <v>20938.120403422796</v>
      </c>
      <c r="N29" s="3">
        <f t="shared" si="5"/>
        <v>21126.563487053601</v>
      </c>
      <c r="O29" s="3">
        <f t="shared" si="5"/>
        <v>21316.702558437079</v>
      </c>
    </row>
    <row r="30" spans="1:16" x14ac:dyDescent="0.2">
      <c r="C30" t="s">
        <v>19</v>
      </c>
      <c r="D30" s="3">
        <f>D23-D29</f>
        <v>13234</v>
      </c>
      <c r="E30" s="3">
        <f t="shared" ref="E30:O30" si="6">E23-E29</f>
        <v>13548.405999999999</v>
      </c>
      <c r="F30" s="3">
        <f t="shared" si="6"/>
        <v>13868.571154000001</v>
      </c>
      <c r="G30" s="3">
        <f t="shared" si="6"/>
        <v>14194.591236886004</v>
      </c>
      <c r="H30" s="3">
        <f t="shared" si="6"/>
        <v>14526.563544655473</v>
      </c>
      <c r="I30" s="3">
        <f t="shared" si="6"/>
        <v>14864.586917994435</v>
      </c>
      <c r="J30" s="3">
        <f t="shared" si="6"/>
        <v>15208.761766215008</v>
      </c>
      <c r="K30" s="3">
        <f t="shared" si="6"/>
        <v>15559.190091558936</v>
      </c>
      <c r="L30" s="3">
        <f t="shared" si="6"/>
        <v>15915.975513872687</v>
      </c>
      <c r="M30" s="3">
        <f t="shared" si="6"/>
        <v>16279.223295659602</v>
      </c>
      <c r="N30" s="3">
        <f t="shared" si="6"/>
        <v>16649.04036751503</v>
      </c>
      <c r="O30" s="3">
        <f t="shared" si="6"/>
        <v>17025.535353950087</v>
      </c>
    </row>
    <row r="31" spans="1:16" x14ac:dyDescent="0.2">
      <c r="C31" t="s">
        <v>20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6" x14ac:dyDescent="0.2">
      <c r="C32" t="s">
        <v>43</v>
      </c>
      <c r="D32" s="3">
        <v>4000</v>
      </c>
      <c r="E32" s="3">
        <v>4000</v>
      </c>
      <c r="F32" s="3">
        <v>4000</v>
      </c>
      <c r="G32" s="3">
        <v>4000</v>
      </c>
      <c r="H32" s="3">
        <v>4000</v>
      </c>
      <c r="I32" s="3">
        <v>4000</v>
      </c>
      <c r="J32" s="3">
        <v>4000</v>
      </c>
      <c r="K32" s="3">
        <v>4000</v>
      </c>
      <c r="L32" s="3">
        <v>4000</v>
      </c>
      <c r="M32" s="3">
        <v>4000</v>
      </c>
      <c r="N32" s="3">
        <v>4000</v>
      </c>
      <c r="O32" s="3">
        <v>4000</v>
      </c>
    </row>
    <row r="33" spans="3:15" x14ac:dyDescent="0.2">
      <c r="C33" t="s">
        <v>44</v>
      </c>
      <c r="D33" s="3">
        <v>4700</v>
      </c>
      <c r="E33" s="3">
        <v>4700</v>
      </c>
      <c r="F33" s="3">
        <v>4700</v>
      </c>
      <c r="G33" s="3">
        <v>4700</v>
      </c>
      <c r="H33" s="3">
        <v>4700</v>
      </c>
      <c r="I33" s="3">
        <v>4700</v>
      </c>
      <c r="J33" s="3">
        <v>4700</v>
      </c>
      <c r="K33" s="3">
        <v>4700</v>
      </c>
      <c r="L33" s="3">
        <v>4700</v>
      </c>
      <c r="M33" s="3">
        <v>4700</v>
      </c>
      <c r="N33" s="3">
        <v>4700</v>
      </c>
      <c r="O33" s="3">
        <v>4700</v>
      </c>
    </row>
    <row r="34" spans="3:15" x14ac:dyDescent="0.2">
      <c r="C34" t="s">
        <v>45</v>
      </c>
      <c r="D34" s="3">
        <v>500</v>
      </c>
      <c r="E34" s="3">
        <v>500</v>
      </c>
      <c r="F34" s="3">
        <v>500</v>
      </c>
      <c r="G34" s="3">
        <v>500</v>
      </c>
      <c r="H34" s="3">
        <v>500</v>
      </c>
      <c r="I34" s="3">
        <v>500</v>
      </c>
      <c r="J34" s="3">
        <v>500</v>
      </c>
      <c r="K34" s="3">
        <v>500</v>
      </c>
      <c r="L34" s="3">
        <v>500</v>
      </c>
      <c r="M34" s="3">
        <v>500</v>
      </c>
      <c r="N34" s="3">
        <v>500</v>
      </c>
      <c r="O34" s="3">
        <v>500</v>
      </c>
    </row>
    <row r="35" spans="3:15" x14ac:dyDescent="0.2">
      <c r="C35" t="s">
        <v>46</v>
      </c>
      <c r="D35" s="3">
        <v>75</v>
      </c>
      <c r="E35" s="3">
        <v>75</v>
      </c>
      <c r="F35" s="3">
        <v>75</v>
      </c>
      <c r="G35" s="3">
        <v>75</v>
      </c>
      <c r="H35" s="3">
        <v>75</v>
      </c>
      <c r="I35" s="3">
        <v>75</v>
      </c>
      <c r="J35" s="3">
        <v>75</v>
      </c>
      <c r="K35" s="3">
        <v>75</v>
      </c>
      <c r="L35" s="3">
        <v>75</v>
      </c>
      <c r="M35" s="3">
        <v>75</v>
      </c>
      <c r="N35" s="3">
        <v>75</v>
      </c>
      <c r="O35" s="3">
        <v>75</v>
      </c>
    </row>
    <row r="36" spans="3:15" x14ac:dyDescent="0.2">
      <c r="C36" t="s">
        <v>47</v>
      </c>
      <c r="D36" s="3">
        <v>237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237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3:15" x14ac:dyDescent="0.2">
      <c r="C37" t="s">
        <v>48</v>
      </c>
      <c r="D37" s="3">
        <v>280</v>
      </c>
      <c r="E37" s="3">
        <f>D37+(D37*$D$9)</f>
        <v>282.52</v>
      </c>
      <c r="F37" s="3">
        <f t="shared" ref="F37:O37" si="7">E37+(E37*$D$9)</f>
        <v>285.06268</v>
      </c>
      <c r="G37" s="3">
        <f t="shared" si="7"/>
        <v>287.62824411999998</v>
      </c>
      <c r="H37" s="3">
        <f t="shared" si="7"/>
        <v>290.21689831707999</v>
      </c>
      <c r="I37" s="3">
        <f t="shared" si="7"/>
        <v>292.82885040193372</v>
      </c>
      <c r="J37" s="3">
        <f t="shared" si="7"/>
        <v>295.46431005555115</v>
      </c>
      <c r="K37" s="3">
        <f t="shared" si="7"/>
        <v>298.12348884605109</v>
      </c>
      <c r="L37" s="3">
        <f t="shared" si="7"/>
        <v>300.80660024566555</v>
      </c>
      <c r="M37" s="3">
        <f t="shared" si="7"/>
        <v>303.51385964787653</v>
      </c>
      <c r="N37" s="3">
        <f t="shared" si="7"/>
        <v>306.24548438470742</v>
      </c>
      <c r="O37" s="3">
        <f t="shared" si="7"/>
        <v>309.00169374416981</v>
      </c>
    </row>
    <row r="38" spans="3:15" x14ac:dyDescent="0.2">
      <c r="C38" t="s">
        <v>49</v>
      </c>
      <c r="D38" s="3">
        <v>147</v>
      </c>
      <c r="E38" s="3">
        <v>147</v>
      </c>
      <c r="F38" s="3">
        <v>147</v>
      </c>
      <c r="G38" s="3">
        <v>147</v>
      </c>
      <c r="H38" s="3">
        <v>147</v>
      </c>
      <c r="I38" s="3">
        <v>147</v>
      </c>
      <c r="J38" s="3">
        <v>147</v>
      </c>
      <c r="K38" s="3">
        <v>147</v>
      </c>
      <c r="L38" s="3">
        <v>147</v>
      </c>
      <c r="M38" s="3">
        <v>147</v>
      </c>
      <c r="N38" s="3">
        <v>147</v>
      </c>
      <c r="O38" s="3">
        <v>147</v>
      </c>
    </row>
    <row r="39" spans="3:15" x14ac:dyDescent="0.2">
      <c r="C39" t="s">
        <v>50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  <c r="O39" s="3">
        <v>100</v>
      </c>
    </row>
    <row r="40" spans="3:15" x14ac:dyDescent="0.2">
      <c r="C40" t="s">
        <v>51</v>
      </c>
      <c r="D40" s="3">
        <v>200</v>
      </c>
      <c r="E40" s="3">
        <f>D40+(D40*$D$9)</f>
        <v>201.8</v>
      </c>
      <c r="F40" s="3">
        <f t="shared" ref="F40:O42" si="8">E40+(E40*$D$9)</f>
        <v>203.61620000000002</v>
      </c>
      <c r="G40" s="3">
        <f t="shared" si="8"/>
        <v>205.44874580000001</v>
      </c>
      <c r="H40" s="3">
        <f t="shared" si="8"/>
        <v>207.29778451220002</v>
      </c>
      <c r="I40" s="3">
        <f t="shared" si="8"/>
        <v>209.16346457280983</v>
      </c>
      <c r="J40" s="3">
        <f t="shared" si="8"/>
        <v>211.04593575396513</v>
      </c>
      <c r="K40" s="3">
        <f t="shared" si="8"/>
        <v>212.94534917575081</v>
      </c>
      <c r="L40" s="3">
        <f t="shared" si="8"/>
        <v>214.86185731833257</v>
      </c>
      <c r="M40" s="3">
        <f t="shared" si="8"/>
        <v>216.79561403419757</v>
      </c>
      <c r="N40" s="3">
        <f t="shared" si="8"/>
        <v>218.74677456050534</v>
      </c>
      <c r="O40" s="3">
        <f t="shared" si="8"/>
        <v>220.71549553154989</v>
      </c>
    </row>
    <row r="41" spans="3:15" x14ac:dyDescent="0.2">
      <c r="C41" t="s">
        <v>52</v>
      </c>
      <c r="D41" s="3">
        <v>240</v>
      </c>
      <c r="E41" s="3">
        <v>240</v>
      </c>
      <c r="F41" s="3">
        <v>241</v>
      </c>
      <c r="G41" s="3">
        <v>242</v>
      </c>
      <c r="H41" s="3">
        <v>243</v>
      </c>
      <c r="I41" s="3">
        <v>244</v>
      </c>
      <c r="J41" s="3">
        <v>245</v>
      </c>
      <c r="K41" s="3">
        <v>246</v>
      </c>
      <c r="L41" s="3">
        <v>247</v>
      </c>
      <c r="M41" s="3">
        <v>248</v>
      </c>
      <c r="N41" s="3">
        <v>249</v>
      </c>
      <c r="O41" s="3">
        <v>250</v>
      </c>
    </row>
    <row r="42" spans="3:15" x14ac:dyDescent="0.2">
      <c r="C42" t="s">
        <v>53</v>
      </c>
      <c r="D42" s="3">
        <v>800</v>
      </c>
      <c r="E42" s="3">
        <f>D42+(D42*$D$9)</f>
        <v>807.2</v>
      </c>
      <c r="F42" s="3">
        <f t="shared" si="8"/>
        <v>814.46480000000008</v>
      </c>
      <c r="G42" s="3">
        <f t="shared" si="8"/>
        <v>821.79498320000005</v>
      </c>
      <c r="H42" s="3">
        <f t="shared" si="8"/>
        <v>829.1911380488001</v>
      </c>
      <c r="I42" s="3">
        <f t="shared" si="8"/>
        <v>836.65385829123932</v>
      </c>
      <c r="J42" s="3">
        <f t="shared" si="8"/>
        <v>844.1837430158605</v>
      </c>
      <c r="K42" s="3">
        <f t="shared" si="8"/>
        <v>851.78139670300322</v>
      </c>
      <c r="L42" s="3">
        <f t="shared" si="8"/>
        <v>859.44742927333027</v>
      </c>
      <c r="M42" s="3">
        <f t="shared" si="8"/>
        <v>867.18245613679028</v>
      </c>
      <c r="N42" s="3">
        <f t="shared" si="8"/>
        <v>874.98709824202137</v>
      </c>
      <c r="O42" s="3">
        <f t="shared" si="8"/>
        <v>882.86198212619956</v>
      </c>
    </row>
    <row r="43" spans="3:15" x14ac:dyDescent="0.2">
      <c r="C43" t="s">
        <v>54</v>
      </c>
      <c r="D43" s="3">
        <f>SUM(D32:D42)</f>
        <v>11279</v>
      </c>
      <c r="E43" s="3">
        <f t="shared" ref="E43:O43" si="9">SUM(E32:E42)</f>
        <v>11053.52</v>
      </c>
      <c r="F43" s="3">
        <f t="shared" si="9"/>
        <v>11066.143679999999</v>
      </c>
      <c r="G43" s="3">
        <f t="shared" si="9"/>
        <v>11078.87197312</v>
      </c>
      <c r="H43" s="3">
        <f t="shared" si="9"/>
        <v>11091.70582087808</v>
      </c>
      <c r="I43" s="3">
        <f t="shared" si="9"/>
        <v>11104.646173265983</v>
      </c>
      <c r="J43" s="3">
        <f t="shared" si="9"/>
        <v>11354.693988825378</v>
      </c>
      <c r="K43" s="3">
        <f t="shared" si="9"/>
        <v>11130.850234724805</v>
      </c>
      <c r="L43" s="3">
        <f t="shared" si="9"/>
        <v>11144.115886837328</v>
      </c>
      <c r="M43" s="3">
        <f t="shared" si="9"/>
        <v>11157.491929818865</v>
      </c>
      <c r="N43" s="3">
        <f t="shared" si="9"/>
        <v>11170.979357187234</v>
      </c>
      <c r="O43" s="3">
        <f t="shared" si="9"/>
        <v>11184.57917140192</v>
      </c>
    </row>
    <row r="44" spans="3:15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15" x14ac:dyDescent="0.2">
      <c r="C45" t="s">
        <v>21</v>
      </c>
      <c r="D45" s="3">
        <f>D30-D43</f>
        <v>1955</v>
      </c>
      <c r="E45" s="3">
        <f t="shared" ref="E45:O45" si="10">E30-E43</f>
        <v>2494.8859999999986</v>
      </c>
      <c r="F45" s="3">
        <f t="shared" si="10"/>
        <v>2802.4274740000019</v>
      </c>
      <c r="G45" s="3">
        <f t="shared" si="10"/>
        <v>3115.7192637660046</v>
      </c>
      <c r="H45" s="3">
        <f t="shared" si="10"/>
        <v>3434.8577237773934</v>
      </c>
      <c r="I45" s="3">
        <f t="shared" si="10"/>
        <v>3759.940744728452</v>
      </c>
      <c r="J45" s="3">
        <f t="shared" si="10"/>
        <v>3854.0677773896296</v>
      </c>
      <c r="K45" s="3">
        <f t="shared" si="10"/>
        <v>4428.3398568341308</v>
      </c>
      <c r="L45" s="3">
        <f t="shared" si="10"/>
        <v>4771.8596270353592</v>
      </c>
      <c r="M45" s="3">
        <f t="shared" si="10"/>
        <v>5121.7313658407365</v>
      </c>
      <c r="N45" s="3">
        <f t="shared" si="10"/>
        <v>5478.0610103277959</v>
      </c>
      <c r="O45" s="3">
        <f t="shared" si="10"/>
        <v>5840.9561825481669</v>
      </c>
    </row>
    <row r="46" spans="3:15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3:15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3:15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3:15" x14ac:dyDescent="0.2">
      <c r="C49" t="s">
        <v>55</v>
      </c>
      <c r="D49" s="3">
        <f>AVERAGE(D21:O21)</f>
        <v>29342.72571923029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3:15" x14ac:dyDescent="0.2">
      <c r="C50" t="s">
        <v>56</v>
      </c>
      <c r="D50">
        <f>MAX(Prodaja)</f>
        <v>31804.621309814236</v>
      </c>
    </row>
    <row r="51" spans="3:15" x14ac:dyDescent="0.2">
      <c r="C51" t="s">
        <v>57</v>
      </c>
      <c r="D51">
        <f>MIN(Prodaja)</f>
        <v>27000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&amp;Cstran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/>
  </sheetViews>
  <sheetFormatPr defaultRowHeight="12.75" x14ac:dyDescent="0.2"/>
  <cols>
    <col min="1" max="1" width="13.140625" customWidth="1"/>
    <col min="2" max="2" width="18.42578125" customWidth="1"/>
  </cols>
  <sheetData>
    <row r="1" spans="1:8" x14ac:dyDescent="0.2">
      <c r="A1" t="s">
        <v>0</v>
      </c>
      <c r="B1" t="s">
        <v>58</v>
      </c>
    </row>
    <row r="3" spans="1:8" x14ac:dyDescent="0.2">
      <c r="A3" t="s">
        <v>2</v>
      </c>
      <c r="B3" t="s">
        <v>3</v>
      </c>
    </row>
    <row r="4" spans="1:8" x14ac:dyDescent="0.2">
      <c r="A4" t="s">
        <v>4</v>
      </c>
      <c r="B4" s="4">
        <f ca="1">NOW()</f>
        <v>45771.292011689817</v>
      </c>
    </row>
    <row r="8" spans="1:8" x14ac:dyDescent="0.2">
      <c r="A8" t="s">
        <v>22</v>
      </c>
    </row>
    <row r="9" spans="1:8" x14ac:dyDescent="0.2">
      <c r="C9" t="s">
        <v>23</v>
      </c>
      <c r="D9" t="s">
        <v>24</v>
      </c>
      <c r="E9" t="s">
        <v>25</v>
      </c>
    </row>
    <row r="10" spans="1:8" x14ac:dyDescent="0.2">
      <c r="B10" t="s">
        <v>17</v>
      </c>
      <c r="H10" s="6"/>
    </row>
    <row r="11" spans="1:8" x14ac:dyDescent="0.2">
      <c r="B11" t="s">
        <v>35</v>
      </c>
      <c r="C11">
        <v>27000</v>
      </c>
      <c r="D11">
        <v>27405</v>
      </c>
      <c r="E11">
        <v>27816.075000000001</v>
      </c>
    </row>
    <row r="12" spans="1:8" x14ac:dyDescent="0.2">
      <c r="B12" t="s">
        <v>36</v>
      </c>
      <c r="C12" s="3">
        <v>5550</v>
      </c>
      <c r="D12" s="3">
        <v>5633.25</v>
      </c>
      <c r="E12" s="3">
        <v>5717.7487499999997</v>
      </c>
    </row>
    <row r="13" spans="1:8" x14ac:dyDescent="0.2">
      <c r="B13" t="s">
        <v>37</v>
      </c>
      <c r="C13" s="3">
        <v>32550</v>
      </c>
      <c r="D13" s="3">
        <v>33038.25</v>
      </c>
      <c r="E13" s="3">
        <v>33533.823750000003</v>
      </c>
    </row>
    <row r="14" spans="1:8" x14ac:dyDescent="0.2">
      <c r="B14" t="s">
        <v>18</v>
      </c>
      <c r="C14" s="3"/>
      <c r="D14" s="3"/>
      <c r="E14" s="3"/>
    </row>
    <row r="15" spans="1:8" x14ac:dyDescent="0.2">
      <c r="B15" t="s">
        <v>38</v>
      </c>
      <c r="C15" s="3">
        <v>17710</v>
      </c>
      <c r="D15" s="3">
        <v>17869.39</v>
      </c>
      <c r="E15" s="3">
        <v>18030.214509999998</v>
      </c>
    </row>
    <row r="16" spans="1:8" x14ac:dyDescent="0.2">
      <c r="B16" t="s">
        <v>39</v>
      </c>
      <c r="C16" s="3">
        <v>270</v>
      </c>
      <c r="D16" s="3">
        <v>272.43</v>
      </c>
      <c r="E16" s="3">
        <v>274.88186999999999</v>
      </c>
    </row>
    <row r="17" spans="2:5" x14ac:dyDescent="0.2">
      <c r="B17" t="s">
        <v>59</v>
      </c>
      <c r="C17" s="3">
        <v>1240</v>
      </c>
      <c r="D17" s="3">
        <v>1251.1600000000001</v>
      </c>
      <c r="E17" s="3">
        <v>1262.4204400000001</v>
      </c>
    </row>
    <row r="18" spans="2:5" x14ac:dyDescent="0.2">
      <c r="B18" t="s">
        <v>41</v>
      </c>
      <c r="C18" s="3">
        <v>96</v>
      </c>
      <c r="D18" s="3">
        <v>96.864000000000004</v>
      </c>
      <c r="E18" s="3">
        <v>97.735776000000001</v>
      </c>
    </row>
    <row r="19" spans="2:5" x14ac:dyDescent="0.2">
      <c r="B19" t="s">
        <v>42</v>
      </c>
      <c r="C19" s="3">
        <v>19316</v>
      </c>
      <c r="D19" s="3">
        <v>19489.844000000001</v>
      </c>
      <c r="E19" s="3">
        <v>19665.252596000002</v>
      </c>
    </row>
    <row r="20" spans="2:5" x14ac:dyDescent="0.2">
      <c r="B20" t="s">
        <v>19</v>
      </c>
      <c r="C20" s="3">
        <v>13234</v>
      </c>
      <c r="D20" s="3"/>
      <c r="E20" s="3"/>
    </row>
    <row r="21" spans="2:5" x14ac:dyDescent="0.2">
      <c r="C21" s="3"/>
      <c r="D21" s="3"/>
      <c r="E21" s="3"/>
    </row>
    <row r="22" spans="2:5" x14ac:dyDescent="0.2">
      <c r="C22" s="3"/>
      <c r="D22" s="3"/>
      <c r="E22" s="3"/>
    </row>
    <row r="23" spans="2:5" x14ac:dyDescent="0.2">
      <c r="B23" t="s">
        <v>60</v>
      </c>
      <c r="C23" s="3">
        <f>COUNTA(C11:C19)</f>
        <v>8</v>
      </c>
      <c r="D23" s="3"/>
      <c r="E23" s="3"/>
    </row>
    <row r="24" spans="2:5" x14ac:dyDescent="0.2">
      <c r="C24" s="3"/>
      <c r="D24" s="3"/>
      <c r="E24" s="3"/>
    </row>
    <row r="25" spans="2:5" x14ac:dyDescent="0.2">
      <c r="C25" s="3"/>
      <c r="D25" s="3"/>
      <c r="E25" s="3"/>
    </row>
    <row r="26" spans="2:5" x14ac:dyDescent="0.2">
      <c r="C26" s="3"/>
      <c r="D26" s="3"/>
      <c r="E26" s="3"/>
    </row>
    <row r="27" spans="2:5" x14ac:dyDescent="0.2">
      <c r="C27" s="3"/>
      <c r="D27" s="3"/>
      <c r="E27" s="3"/>
    </row>
    <row r="28" spans="2:5" x14ac:dyDescent="0.2">
      <c r="C28" s="3"/>
      <c r="D28" s="3"/>
      <c r="E28" s="3"/>
    </row>
    <row r="29" spans="2:5" x14ac:dyDescent="0.2">
      <c r="C29" s="3"/>
      <c r="D29" s="3"/>
      <c r="E29" s="3"/>
    </row>
    <row r="30" spans="2:5" x14ac:dyDescent="0.2">
      <c r="C30" s="3"/>
      <c r="D30" s="3"/>
      <c r="E30" s="3"/>
    </row>
    <row r="31" spans="2:5" x14ac:dyDescent="0.2">
      <c r="C31" s="3"/>
      <c r="D31" s="3"/>
      <c r="E31" s="3"/>
    </row>
    <row r="32" spans="2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3"/>
      <c r="D37" s="3"/>
      <c r="E37" s="3"/>
    </row>
  </sheetData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/>
  </sheetViews>
  <sheetFormatPr defaultRowHeight="12.75" x14ac:dyDescent="0.2"/>
  <cols>
    <col min="1" max="1" width="13.7109375" customWidth="1"/>
    <col min="2" max="2" width="17.5703125" customWidth="1"/>
  </cols>
  <sheetData>
    <row r="1" spans="1:5" x14ac:dyDescent="0.2">
      <c r="A1" t="s">
        <v>0</v>
      </c>
      <c r="B1" t="s">
        <v>61</v>
      </c>
    </row>
    <row r="3" spans="1:5" x14ac:dyDescent="0.2">
      <c r="A3" t="s">
        <v>2</v>
      </c>
      <c r="B3" t="s">
        <v>3</v>
      </c>
    </row>
    <row r="4" spans="1:5" x14ac:dyDescent="0.2">
      <c r="A4" t="s">
        <v>4</v>
      </c>
      <c r="B4" s="1">
        <f ca="1">TODAY()</f>
        <v>45771</v>
      </c>
    </row>
    <row r="8" spans="1:5" x14ac:dyDescent="0.2">
      <c r="A8" t="s">
        <v>22</v>
      </c>
    </row>
    <row r="9" spans="1:5" x14ac:dyDescent="0.2">
      <c r="C9" t="s">
        <v>26</v>
      </c>
      <c r="D9" t="s">
        <v>27</v>
      </c>
      <c r="E9" t="s">
        <v>28</v>
      </c>
    </row>
    <row r="10" spans="1:5" x14ac:dyDescent="0.2">
      <c r="B10" t="s">
        <v>17</v>
      </c>
      <c r="C10" s="5"/>
      <c r="D10" s="5"/>
      <c r="E10" s="5"/>
    </row>
    <row r="11" spans="1:5" x14ac:dyDescent="0.2">
      <c r="B11" t="s">
        <v>35</v>
      </c>
      <c r="C11" s="5">
        <v>28233.316125000001</v>
      </c>
      <c r="D11" s="5">
        <v>28656.815866875</v>
      </c>
      <c r="E11" s="5">
        <v>29086.668104878125</v>
      </c>
    </row>
    <row r="12" spans="1:5" x14ac:dyDescent="0.2">
      <c r="B12" t="s">
        <v>36</v>
      </c>
      <c r="C12" s="5">
        <v>5803.5149812499994</v>
      </c>
      <c r="D12" s="5">
        <v>5890.5677059687496</v>
      </c>
      <c r="E12" s="5">
        <v>5978.9262215582812</v>
      </c>
    </row>
    <row r="13" spans="1:5" x14ac:dyDescent="0.2">
      <c r="B13" t="s">
        <v>37</v>
      </c>
      <c r="C13" s="5">
        <v>34036.83110625</v>
      </c>
      <c r="D13" s="5">
        <v>34547.383572843748</v>
      </c>
      <c r="E13" s="5">
        <v>35065.594326436403</v>
      </c>
    </row>
    <row r="14" spans="1:5" x14ac:dyDescent="0.2">
      <c r="B14" t="s">
        <v>18</v>
      </c>
      <c r="C14" s="5"/>
      <c r="D14" s="5"/>
      <c r="E14" s="5"/>
    </row>
    <row r="15" spans="1:5" x14ac:dyDescent="0.2">
      <c r="B15" t="s">
        <v>38</v>
      </c>
      <c r="C15" s="5">
        <v>18192.486440589997</v>
      </c>
      <c r="D15" s="5">
        <v>18356.218818555306</v>
      </c>
      <c r="E15" s="5">
        <v>18521.424787922304</v>
      </c>
    </row>
    <row r="16" spans="1:5" x14ac:dyDescent="0.2">
      <c r="B16" t="s">
        <v>39</v>
      </c>
      <c r="C16" s="5">
        <v>277.35580683000001</v>
      </c>
      <c r="D16" s="5">
        <v>279.85200909146999</v>
      </c>
      <c r="E16" s="5">
        <v>282.37067717329325</v>
      </c>
    </row>
    <row r="17" spans="2:5" x14ac:dyDescent="0.2">
      <c r="B17" t="s">
        <v>59</v>
      </c>
      <c r="C17" s="5">
        <v>1273.78222396</v>
      </c>
      <c r="D17" s="5">
        <v>1285.24626397564</v>
      </c>
      <c r="E17" s="5">
        <v>1296.8134803514208</v>
      </c>
    </row>
    <row r="18" spans="2:5" x14ac:dyDescent="0.2">
      <c r="B18" t="s">
        <v>41</v>
      </c>
      <c r="C18" s="5">
        <v>98.615397983999998</v>
      </c>
      <c r="D18" s="5">
        <v>99.502936565856004</v>
      </c>
      <c r="E18" s="5">
        <v>100.3984629949487</v>
      </c>
    </row>
    <row r="19" spans="2:5" x14ac:dyDescent="0.2">
      <c r="B19" t="s">
        <v>42</v>
      </c>
      <c r="C19" s="5">
        <v>19842.239869363995</v>
      </c>
      <c r="D19" s="5">
        <v>20020.820028188275</v>
      </c>
      <c r="E19" s="5">
        <v>20201.007408441968</v>
      </c>
    </row>
    <row r="20" spans="2:5" x14ac:dyDescent="0.2">
      <c r="B20" t="s">
        <v>19</v>
      </c>
      <c r="C20" s="5">
        <v>14194.591236886004</v>
      </c>
      <c r="D20" s="5">
        <v>14526.563544655473</v>
      </c>
      <c r="E20" s="5">
        <v>14864.586917994435</v>
      </c>
    </row>
    <row r="23" spans="2:5" x14ac:dyDescent="0.2">
      <c r="B23" t="s">
        <v>60</v>
      </c>
      <c r="C23" s="3">
        <f>COUNTA(C11:C19)</f>
        <v>8</v>
      </c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16</vt:i4>
      </vt:variant>
      <vt:variant>
        <vt:lpstr>Imenovani obsegi</vt:lpstr>
      </vt:variant>
      <vt:variant>
        <vt:i4>37</vt:i4>
      </vt:variant>
    </vt:vector>
  </HeadingPairs>
  <TitlesOfParts>
    <vt:vector size="53" baseType="lpstr">
      <vt:lpstr>Proračun 1996</vt:lpstr>
      <vt:lpstr>1. četrtletje 1996</vt:lpstr>
      <vt:lpstr>2. četrtletje 1996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List12</vt:lpstr>
      <vt:lpstr>List13</vt:lpstr>
      <vt:lpstr>List14</vt:lpstr>
      <vt:lpstr>List15</vt:lpstr>
      <vt:lpstr>List16</vt:lpstr>
      <vt:lpstr>apr</vt:lpstr>
      <vt:lpstr>avg</vt:lpstr>
      <vt:lpstr>Blago</vt:lpstr>
      <vt:lpstr>BP_skupaj</vt:lpstr>
      <vt:lpstr>Bruto_prihodek</vt:lpstr>
      <vt:lpstr>Čisti_prihodek</vt:lpstr>
      <vt:lpstr>Davki_in_licenčnine</vt:lpstr>
      <vt:lpstr>dec</vt:lpstr>
      <vt:lpstr>feb</vt:lpstr>
      <vt:lpstr>Izdatki</vt:lpstr>
      <vt:lpstr>Izdatki_skupaj</vt:lpstr>
      <vt:lpstr>Izobraževanje</vt:lpstr>
      <vt:lpstr>jan</vt:lpstr>
      <vt:lpstr>jul</vt:lpstr>
      <vt:lpstr>jun</vt:lpstr>
      <vt:lpstr>jun_proračun</vt:lpstr>
      <vt:lpstr>maj</vt:lpstr>
      <vt:lpstr>mar</vt:lpstr>
      <vt:lpstr>Najem</vt:lpstr>
      <vt:lpstr>nov</vt:lpstr>
      <vt:lpstr>Obresti</vt:lpstr>
      <vt:lpstr>Odprema</vt:lpstr>
      <vt:lpstr>Oglaševanje</vt:lpstr>
      <vt:lpstr>okt</vt:lpstr>
      <vt:lpstr>Ostalo</vt:lpstr>
      <vt:lpstr>Pisarniška_oprema</vt:lpstr>
      <vt:lpstr>Plače</vt:lpstr>
      <vt:lpstr>Popusti</vt:lpstr>
      <vt:lpstr>Potni_stroški</vt:lpstr>
      <vt:lpstr>Prevoz</vt:lpstr>
      <vt:lpstr>Pripomočki</vt:lpstr>
      <vt:lpstr>Prodaja</vt:lpstr>
      <vt:lpstr>sep</vt:lpstr>
      <vt:lpstr>SPB_skupaj</vt:lpstr>
      <vt:lpstr>Stroški_prodanega_blaga</vt:lpstr>
      <vt:lpstr>Telefon</vt:lpstr>
      <vt:lpstr>Zavarovanje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Poslovno leto 1996</dc:subject>
  <dc:creator>Admin</dc:creator>
  <cp:keywords/>
  <dc:description/>
  <cp:lastModifiedBy>Admin</cp:lastModifiedBy>
  <cp:lastPrinted>1996-04-03T15:08:28Z</cp:lastPrinted>
  <dcterms:created xsi:type="dcterms:W3CDTF">2025-04-24T04:55:23Z</dcterms:created>
  <dcterms:modified xsi:type="dcterms:W3CDTF">2025-04-24T05:00:52Z</dcterms:modified>
</cp:coreProperties>
</file>